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15" windowWidth="14715" windowHeight="7425" activeTab="0"/>
  </bookViews>
  <sheets>
    <sheet name="Instructions" sheetId="1" r:id="rId1"/>
    <sheet name="Bilan" sheetId="2" r:id="rId2"/>
    <sheet name="Scores" sheetId="3" r:id="rId3"/>
    <sheet name="Exemple de Calcul" sheetId="4" r:id="rId4"/>
    <sheet name="Récap" sheetId="5" r:id="rId5"/>
  </sheets>
  <definedNames>
    <definedName name="BOWLING">'Bilan'!$D$11</definedName>
    <definedName name="CLUB">'Bilan'!$G$3</definedName>
    <definedName name="COMPETITION">'Bilan'!$D$9</definedName>
    <definedName name="DATE">'Bilan'!$D$7</definedName>
    <definedName name="HUILE">'Bilan'!$D$17</definedName>
    <definedName name="NOM">'Bilan'!$G$2</definedName>
    <definedName name="OBJECTIF">'Bilan'!$D$13</definedName>
    <definedName name="RESULTAT">'Bilan'!$D$19</definedName>
    <definedName name="_xlnm.Print_Area" localSheetId="2">'Scores'!$A$1:$O$31</definedName>
  </definedNames>
  <calcPr fullCalcOnLoad="1"/>
</workbook>
</file>

<file path=xl/sharedStrings.xml><?xml version="1.0" encoding="utf-8"?>
<sst xmlns="http://schemas.openxmlformats.org/spreadsheetml/2006/main" count="258" uniqueCount="142">
  <si>
    <t>BILAN COMPETITION</t>
  </si>
  <si>
    <t>Date </t>
  </si>
  <si>
    <t xml:space="preserve">Compétition </t>
  </si>
  <si>
    <t xml:space="preserve">Objectif </t>
  </si>
  <si>
    <t>Résultats</t>
  </si>
  <si>
    <t>Par rapport à cette compétition, mes actions et mes objectifs pour ma prochaine séance d’entraînement :</t>
  </si>
  <si>
    <t xml:space="preserve">Pistes </t>
  </si>
  <si>
    <t xml:space="preserve">Huilage </t>
  </si>
  <si>
    <t>Bilan tactique </t>
  </si>
  <si>
    <t>Bilan physique </t>
  </si>
  <si>
    <t xml:space="preserve">Bilan psychologique </t>
  </si>
  <si>
    <t>Préparation de cette compétition </t>
  </si>
  <si>
    <t>ligne de jeu, spare, split, évolution et conditions de jeu, …</t>
  </si>
  <si>
    <t>Bilan technique</t>
  </si>
  <si>
    <t>Ex timing, lâcher, souplesse, fluidité, bonnes ou mauvaises sensations, …</t>
  </si>
  <si>
    <t>Ex fatigue avant, pendant, après, douleurs, coup de barre, …</t>
  </si>
  <si>
    <t>Ex confiance, anxiété, stress, concentration, focalisation, énervement, …</t>
  </si>
  <si>
    <t>Moyenne</t>
  </si>
  <si>
    <t>Frames 
jouées</t>
  </si>
  <si>
    <t>Strike</t>
  </si>
  <si>
    <t>Spares 
joués</t>
  </si>
  <si>
    <t>Spares 
fermés</t>
  </si>
  <si>
    <t>Splits</t>
  </si>
  <si>
    <t>%
Strikes</t>
  </si>
  <si>
    <t xml:space="preserve">Nom, Prénom : </t>
  </si>
  <si>
    <t xml:space="preserve">Club : </t>
  </si>
  <si>
    <t>Lieu (Bowling)</t>
  </si>
  <si>
    <t>N'oubliez pas de remplir vos scores ligne par ligne</t>
  </si>
  <si>
    <t>Nom :</t>
  </si>
  <si>
    <t>Date :</t>
  </si>
  <si>
    <t>Compétition :</t>
  </si>
  <si>
    <t>Ligne</t>
  </si>
  <si>
    <t>Quilles</t>
  </si>
  <si>
    <r>
      <t xml:space="preserve">Afin de mieux vous connaître, je vous prie de bien vouloir me faire parvenir un "bilan compétition" correctement rempli </t>
    </r>
    <r>
      <rPr>
        <b/>
        <u val="single"/>
        <sz val="10"/>
        <rFont val="Arial"/>
        <family val="2"/>
      </rPr>
      <t>après chaque tournoi ou compétition officielle.</t>
    </r>
    <r>
      <rPr>
        <b/>
        <sz val="10"/>
        <rFont val="Arial"/>
        <family val="2"/>
      </rPr>
      <t xml:space="preserve"> </t>
    </r>
  </si>
  <si>
    <t>Ce formulaire électronique ne vous dispense pas de remplir vos feuilles de scores lors des compétitions. Elle pourront vous être réclamées.</t>
  </si>
  <si>
    <t>Je me charge de prendre contact avec les centres de bowlings dans lesquels vous êtes inscrits sur chaque compétition pour leur demander de me communiquer vos lignes. Inutile donc "d'aménager" vos scores.</t>
  </si>
  <si>
    <t>Bonne boules à tous</t>
  </si>
  <si>
    <t>Stats</t>
  </si>
  <si>
    <t xml:space="preserve">Frames
jouées </t>
  </si>
  <si>
    <t>Spares
joués</t>
  </si>
  <si>
    <t>Spares
Fernés</t>
  </si>
  <si>
    <t>NB
Splits</t>
  </si>
  <si>
    <t>X</t>
  </si>
  <si>
    <t>"/"</t>
  </si>
  <si>
    <t>2</t>
  </si>
  <si>
    <t>4</t>
  </si>
  <si>
    <t>5</t>
  </si>
  <si>
    <t>6</t>
  </si>
  <si>
    <t>3</t>
  </si>
  <si>
    <t>8</t>
  </si>
  <si>
    <t>9</t>
  </si>
  <si>
    <t>-</t>
  </si>
  <si>
    <t>7</t>
  </si>
  <si>
    <t>1</t>
  </si>
  <si>
    <t>% Strikes</t>
  </si>
  <si>
    <t>% de permière boule &gt; ou =  8</t>
  </si>
  <si>
    <t>12 spares fermés sur 19 joués</t>
  </si>
  <si>
    <t>1ère boule 
Inférieure à 8</t>
  </si>
  <si>
    <t>% Spares
fermés</t>
  </si>
  <si>
    <t>% Boules Supérieures 
ou égales à 8</t>
  </si>
  <si>
    <t>% Spares fermés</t>
  </si>
  <si>
    <t>6 boules &lt; 8 sur 44 frames, soit 38 premières boules &gt; 8</t>
  </si>
  <si>
    <t>1ère
Inf à 8</t>
  </si>
  <si>
    <t>Type</t>
  </si>
  <si>
    <t>Date</t>
  </si>
  <si>
    <t>Intitulé</t>
  </si>
  <si>
    <t>Lieu</t>
  </si>
  <si>
    <t>Objectif</t>
  </si>
  <si>
    <t>Huilage</t>
  </si>
  <si>
    <t>Préparation</t>
  </si>
  <si>
    <t>Bilan Tactique</t>
  </si>
  <si>
    <t>Bilan Technique</t>
  </si>
  <si>
    <t>Bilan Physique</t>
  </si>
  <si>
    <t>Bilan Psycho</t>
  </si>
  <si>
    <t>Suite</t>
  </si>
  <si>
    <t>NBParties</t>
  </si>
  <si>
    <t>FramesJouées</t>
  </si>
  <si>
    <t>SparesJoués</t>
  </si>
  <si>
    <t>SparesFermés</t>
  </si>
  <si>
    <t>Strikes</t>
  </si>
  <si>
    <t>Spares9Joués</t>
  </si>
  <si>
    <t>Spares9Fermés</t>
  </si>
  <si>
    <t>Boules&lt;8</t>
  </si>
  <si>
    <t>Nb Parties</t>
  </si>
  <si>
    <t>% Spares
à 9</t>
  </si>
  <si>
    <r>
      <t>(Bois</t>
    </r>
    <r>
      <rPr>
        <sz val="9"/>
        <rFont val="Verdana"/>
        <family val="2"/>
      </rPr>
      <t xml:space="preserve"> ou </t>
    </r>
    <r>
      <rPr>
        <b/>
        <sz val="9"/>
        <rFont val="Verdana"/>
        <family val="2"/>
      </rPr>
      <t>AMF Synthétiques</t>
    </r>
    <r>
      <rPr>
        <sz val="9"/>
        <rFont val="Verdana"/>
        <family val="2"/>
      </rPr>
      <t xml:space="preserve"> ou </t>
    </r>
    <r>
      <rPr>
        <b/>
        <sz val="9"/>
        <rFont val="Verdana"/>
        <family val="2"/>
      </rPr>
      <t>BRUNSWICK Synthétiques</t>
    </r>
    <r>
      <rPr>
        <sz val="9"/>
        <rFont val="Verdana"/>
        <family val="2"/>
      </rPr>
      <t>)</t>
    </r>
  </si>
  <si>
    <t>Spares à 9 
 joués</t>
  </si>
  <si>
    <t>Spare à 9
 fermés</t>
  </si>
  <si>
    <t>Spares à 9
Fermés</t>
  </si>
  <si>
    <t>Spares
à 9 Joués</t>
  </si>
  <si>
    <t>Total</t>
  </si>
  <si>
    <t>23 strikes sur 44 frames jouées</t>
  </si>
  <si>
    <t>9  "spares à 9" fermés sur 10 joués</t>
  </si>
  <si>
    <t xml:space="preserve">% "Spare à 9" </t>
  </si>
  <si>
    <t>Exemple de calcul pour les statistiques</t>
  </si>
  <si>
    <t>L1</t>
  </si>
  <si>
    <t>L2</t>
  </si>
  <si>
    <t>L3</t>
  </si>
  <si>
    <t>L4</t>
  </si>
  <si>
    <t>L5</t>
  </si>
  <si>
    <t>L6</t>
  </si>
  <si>
    <t>L7</t>
  </si>
  <si>
    <t>L8</t>
  </si>
  <si>
    <t>L9</t>
  </si>
  <si>
    <t>L10</t>
  </si>
  <si>
    <t>L11</t>
  </si>
  <si>
    <t>L12</t>
  </si>
  <si>
    <t>L13</t>
  </si>
  <si>
    <t>l14</t>
  </si>
  <si>
    <t>L15</t>
  </si>
  <si>
    <t>L16</t>
  </si>
  <si>
    <t>L17</t>
  </si>
  <si>
    <t>L18</t>
  </si>
  <si>
    <t>L19</t>
  </si>
  <si>
    <t>L20</t>
  </si>
  <si>
    <t>L21</t>
  </si>
  <si>
    <t>L22</t>
  </si>
  <si>
    <t>L23</t>
  </si>
  <si>
    <t>L24</t>
  </si>
  <si>
    <t>L25</t>
  </si>
  <si>
    <t>L26</t>
  </si>
  <si>
    <t>Nb Lignes</t>
  </si>
  <si>
    <t>Nom</t>
  </si>
  <si>
    <t>% Frames jouées</t>
  </si>
  <si>
    <t>% Splits</t>
  </si>
  <si>
    <t>Pistes</t>
  </si>
  <si>
    <t>NbQuilles</t>
  </si>
  <si>
    <t>%  Splits</t>
  </si>
  <si>
    <t>5 splits pour 44 frames jouées</t>
  </si>
  <si>
    <t>44 frames jouées sur 48 possibles</t>
  </si>
  <si>
    <t>FFBSQ</t>
  </si>
  <si>
    <t>Récap sur ces 4 lignes</t>
  </si>
  <si>
    <t>SCORE COMPETITION</t>
  </si>
  <si>
    <t xml:space="preserve">Compétition Obligatoire (O ; N) : </t>
  </si>
  <si>
    <r>
      <t xml:space="preserve">Ce fichier est à envoyer par mail après chaque tournoi ou compétion, 
</t>
    </r>
    <r>
      <rPr>
        <b/>
        <sz val="12"/>
        <color indexed="10"/>
        <rFont val="Verdana"/>
        <family val="2"/>
      </rPr>
      <t>que le résultat soit bon ou moins bon !!!!</t>
    </r>
  </si>
  <si>
    <t>A tous les compétiteurs,</t>
  </si>
  <si>
    <t>Ce fichier  (un par compétition) est à envoyer, le lendemain de la compétition, à :</t>
  </si>
  <si>
    <t>XXXXXXXXXXXXXXXX</t>
  </si>
  <si>
    <t xml:space="preserve">a l'adresse mail suivante : </t>
  </si>
  <si>
    <t>XXXXXXXXXXXX</t>
  </si>
  <si>
    <t xml:space="preserve">Titre </t>
  </si>
  <si>
    <t>Version 3.0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</si>
</sst>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dd/mm/yy;@"/>
    <numFmt numFmtId="166" formatCode="[$-40C]d\ mmmm\ yyyy;@"/>
    <numFmt numFmtId="167" formatCode="mmm\-yyyy"/>
    <numFmt numFmtId="168" formatCode="mmmm\-yyyy"/>
  </numFmts>
  <fonts count="40">
    <font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b/>
      <sz val="10"/>
      <name val="Arial"/>
      <family val="2"/>
    </font>
    <font>
      <b/>
      <sz val="10"/>
      <color indexed="16"/>
      <name val="Verdana"/>
      <family val="2"/>
    </font>
    <font>
      <sz val="8"/>
      <name val="Arial"/>
      <family val="0"/>
    </font>
    <font>
      <b/>
      <sz val="12"/>
      <color indexed="9"/>
      <name val="Verdana"/>
      <family val="2"/>
    </font>
    <font>
      <sz val="10"/>
      <color indexed="9"/>
      <name val="Verdana"/>
      <family val="2"/>
    </font>
    <font>
      <b/>
      <sz val="10"/>
      <color indexed="18"/>
      <name val="Verdana"/>
      <family val="2"/>
    </font>
    <font>
      <i/>
      <sz val="10"/>
      <name val="Verdana"/>
      <family val="2"/>
    </font>
    <font>
      <b/>
      <sz val="12"/>
      <color indexed="10"/>
      <name val="Verdana"/>
      <family val="2"/>
    </font>
    <font>
      <b/>
      <sz val="10"/>
      <color indexed="10"/>
      <name val="Verdana"/>
      <family val="2"/>
    </font>
    <font>
      <b/>
      <sz val="10"/>
      <color indexed="9"/>
      <name val="Arial"/>
      <family val="2"/>
    </font>
    <font>
      <b/>
      <sz val="14"/>
      <color indexed="9"/>
      <name val="Arial"/>
      <family val="2"/>
    </font>
    <font>
      <b/>
      <u val="single"/>
      <sz val="10"/>
      <name val="Arial"/>
      <family val="2"/>
    </font>
    <font>
      <b/>
      <sz val="10"/>
      <color indexed="10"/>
      <name val="Arial"/>
      <family val="2"/>
    </font>
    <font>
      <sz val="11"/>
      <name val="Comic Sans MS"/>
      <family val="4"/>
    </font>
    <font>
      <b/>
      <sz val="2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9"/>
      <name val="Arial"/>
      <family val="0"/>
    </font>
    <font>
      <sz val="9"/>
      <name val="Verdana"/>
      <family val="2"/>
    </font>
    <font>
      <b/>
      <sz val="9"/>
      <name val="Verdana"/>
      <family val="2"/>
    </font>
    <font>
      <b/>
      <sz val="12"/>
      <name val="Verdana"/>
      <family val="2"/>
    </font>
    <font>
      <b/>
      <sz val="14"/>
      <name val="Arial"/>
      <family val="2"/>
    </font>
    <font>
      <b/>
      <sz val="12"/>
      <color indexed="18"/>
      <name val="Arial"/>
      <family val="2"/>
    </font>
    <font>
      <b/>
      <sz val="20"/>
      <color indexed="9"/>
      <name val="Arial"/>
      <family val="2"/>
    </font>
    <font>
      <b/>
      <sz val="12"/>
      <color indexed="9"/>
      <name val="Arial"/>
      <family val="2"/>
    </font>
    <font>
      <sz val="9"/>
      <name val="Arial"/>
      <family val="0"/>
    </font>
    <font>
      <b/>
      <sz val="9"/>
      <color indexed="9"/>
      <name val="Arial"/>
      <family val="2"/>
    </font>
    <font>
      <b/>
      <sz val="9"/>
      <name val="Arial"/>
      <family val="2"/>
    </font>
    <font>
      <b/>
      <sz val="9"/>
      <color indexed="9"/>
      <name val="Verdana"/>
      <family val="2"/>
    </font>
    <font>
      <i/>
      <sz val="9"/>
      <name val="Arial"/>
      <family val="2"/>
    </font>
    <font>
      <sz val="12"/>
      <name val="Arial"/>
      <family val="0"/>
    </font>
    <font>
      <b/>
      <i/>
      <sz val="12"/>
      <color indexed="57"/>
      <name val="Arial"/>
      <family val="2"/>
    </font>
    <font>
      <b/>
      <sz val="12"/>
      <color indexed="60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</fills>
  <borders count="4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medium"/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medium"/>
    </border>
    <border>
      <left style="thin">
        <color indexed="9"/>
      </left>
      <right>
        <color indexed="63"/>
      </right>
      <top>
        <color indexed="63"/>
      </top>
      <bottom style="medium"/>
    </border>
    <border>
      <left style="thin">
        <color indexed="9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>
        <color indexed="9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Fill="1" applyAlignment="1">
      <alignment/>
    </xf>
    <xf numFmtId="0" fontId="12" fillId="2" borderId="0" xfId="0" applyFont="1" applyFill="1" applyAlignment="1">
      <alignment vertical="center"/>
    </xf>
    <xf numFmtId="0" fontId="13" fillId="2" borderId="0" xfId="0" applyFont="1" applyFill="1" applyAlignment="1">
      <alignment vertical="center"/>
    </xf>
    <xf numFmtId="0" fontId="1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49" fontId="0" fillId="0" borderId="0" xfId="0" applyNumberFormat="1" applyFont="1" applyBorder="1" applyAlignment="1">
      <alignment vertical="center"/>
    </xf>
    <xf numFmtId="0" fontId="17" fillId="0" borderId="0" xfId="0" applyFont="1" applyAlignment="1" applyProtection="1">
      <alignment vertical="center"/>
      <protection/>
    </xf>
    <xf numFmtId="0" fontId="18" fillId="0" borderId="0" xfId="0" applyFont="1" applyAlignment="1" applyProtection="1">
      <alignment vertical="center"/>
      <protection/>
    </xf>
    <xf numFmtId="0" fontId="0" fillId="0" borderId="1" xfId="0" applyFont="1" applyBorder="1" applyAlignment="1" applyProtection="1">
      <alignment horizontal="center" vertical="center"/>
      <protection/>
    </xf>
    <xf numFmtId="0" fontId="0" fillId="0" borderId="2" xfId="0" applyFont="1" applyBorder="1" applyAlignment="1" applyProtection="1">
      <alignment horizontal="center" vertical="center"/>
      <protection/>
    </xf>
    <xf numFmtId="0" fontId="19" fillId="0" borderId="3" xfId="0" applyFont="1" applyBorder="1" applyAlignment="1" applyProtection="1">
      <alignment vertical="center"/>
      <protection/>
    </xf>
    <xf numFmtId="0" fontId="0" fillId="0" borderId="4" xfId="0" applyFont="1" applyBorder="1" applyAlignment="1" applyProtection="1">
      <alignment vertical="center" wrapText="1"/>
      <protection/>
    </xf>
    <xf numFmtId="0" fontId="0" fillId="0" borderId="0" xfId="0" applyFont="1" applyAlignment="1" applyProtection="1">
      <alignment/>
      <protection/>
    </xf>
    <xf numFmtId="0" fontId="0" fillId="0" borderId="5" xfId="0" applyFont="1" applyBorder="1" applyAlignment="1" applyProtection="1">
      <alignment vertical="center"/>
      <protection/>
    </xf>
    <xf numFmtId="0" fontId="24" fillId="2" borderId="6" xfId="0" applyFont="1" applyFill="1" applyBorder="1" applyAlignment="1">
      <alignment/>
    </xf>
    <xf numFmtId="14" fontId="0" fillId="0" borderId="6" xfId="0" applyNumberFormat="1" applyBorder="1" applyAlignment="1">
      <alignment/>
    </xf>
    <xf numFmtId="0" fontId="0" fillId="0" borderId="6" xfId="0" applyBorder="1" applyAlignment="1">
      <alignment/>
    </xf>
    <xf numFmtId="1" fontId="21" fillId="0" borderId="6" xfId="0" applyNumberFormat="1" applyFont="1" applyFill="1" applyBorder="1" applyAlignment="1">
      <alignment horizontal="center"/>
    </xf>
    <xf numFmtId="1" fontId="0" fillId="0" borderId="6" xfId="0" applyNumberFormat="1" applyBorder="1" applyAlignment="1">
      <alignment/>
    </xf>
    <xf numFmtId="0" fontId="24" fillId="2" borderId="0" xfId="0" applyFont="1" applyFill="1" applyAlignment="1">
      <alignment/>
    </xf>
    <xf numFmtId="0" fontId="3" fillId="3" borderId="5" xfId="0" applyFont="1" applyFill="1" applyBorder="1" applyAlignment="1" applyProtection="1">
      <alignment horizontal="center" vertical="center"/>
      <protection/>
    </xf>
    <xf numFmtId="0" fontId="0" fillId="0" borderId="5" xfId="0" applyFont="1" applyBorder="1" applyAlignment="1" applyProtection="1">
      <alignment vertical="center" wrapText="1"/>
      <protection/>
    </xf>
    <xf numFmtId="0" fontId="0" fillId="0" borderId="5" xfId="0" applyFont="1" applyBorder="1" applyAlignment="1" applyProtection="1">
      <alignment horizontal="left" vertical="center" wrapText="1"/>
      <protection/>
    </xf>
    <xf numFmtId="0" fontId="0" fillId="0" borderId="7" xfId="0" applyFont="1" applyBorder="1" applyAlignment="1">
      <alignment vertical="center"/>
    </xf>
    <xf numFmtId="0" fontId="0" fillId="0" borderId="8" xfId="0" applyFont="1" applyBorder="1" applyAlignment="1">
      <alignment horizontal="center" vertical="center"/>
    </xf>
    <xf numFmtId="0" fontId="3" fillId="4" borderId="9" xfId="0" applyFont="1" applyFill="1" applyBorder="1" applyAlignment="1" applyProtection="1">
      <alignment horizontal="center" vertical="center"/>
      <protection/>
    </xf>
    <xf numFmtId="0" fontId="3" fillId="4" borderId="10" xfId="0" applyFont="1" applyFill="1" applyBorder="1" applyAlignment="1">
      <alignment horizontal="center" vertical="center"/>
    </xf>
    <xf numFmtId="0" fontId="0" fillId="0" borderId="2" xfId="0" applyFont="1" applyBorder="1" applyAlignment="1" applyProtection="1">
      <alignment vertical="center" wrapText="1"/>
      <protection/>
    </xf>
    <xf numFmtId="0" fontId="3" fillId="3" borderId="11" xfId="0" applyFont="1" applyFill="1" applyBorder="1" applyAlignment="1">
      <alignment horizontal="center" vertical="center"/>
    </xf>
    <xf numFmtId="0" fontId="3" fillId="0" borderId="5" xfId="0" applyFont="1" applyFill="1" applyBorder="1" applyAlignment="1" applyProtection="1">
      <alignment horizontal="center" vertical="center"/>
      <protection/>
    </xf>
    <xf numFmtId="49" fontId="20" fillId="5" borderId="12" xfId="0" applyNumberFormat="1" applyFont="1" applyFill="1" applyBorder="1" applyAlignment="1" applyProtection="1">
      <alignment horizontal="center" vertical="center"/>
      <protection/>
    </xf>
    <xf numFmtId="49" fontId="3" fillId="6" borderId="13" xfId="0" applyNumberFormat="1" applyFont="1" applyFill="1" applyBorder="1" applyAlignment="1" applyProtection="1">
      <alignment horizontal="center" vertical="center"/>
      <protection/>
    </xf>
    <xf numFmtId="49" fontId="0" fillId="6" borderId="14" xfId="0" applyNumberFormat="1" applyFont="1" applyFill="1" applyBorder="1" applyAlignment="1">
      <alignment vertical="center"/>
    </xf>
    <xf numFmtId="1" fontId="0" fillId="0" borderId="0" xfId="0" applyNumberFormat="1" applyAlignment="1">
      <alignment/>
    </xf>
    <xf numFmtId="0" fontId="24" fillId="2" borderId="15" xfId="0" applyFont="1" applyFill="1" applyBorder="1" applyAlignment="1">
      <alignment/>
    </xf>
    <xf numFmtId="0" fontId="21" fillId="0" borderId="6" xfId="0" applyFont="1" applyBorder="1" applyAlignment="1">
      <alignment/>
    </xf>
    <xf numFmtId="1" fontId="21" fillId="0" borderId="6" xfId="0" applyNumberFormat="1" applyFont="1" applyBorder="1" applyAlignment="1">
      <alignment/>
    </xf>
    <xf numFmtId="3" fontId="21" fillId="0" borderId="6" xfId="0" applyNumberFormat="1" applyFont="1" applyBorder="1" applyAlignment="1">
      <alignment/>
    </xf>
    <xf numFmtId="0" fontId="21" fillId="0" borderId="0" xfId="0" applyFont="1" applyAlignment="1">
      <alignment/>
    </xf>
    <xf numFmtId="10" fontId="21" fillId="0" borderId="0" xfId="0" applyNumberFormat="1" applyFont="1" applyAlignment="1">
      <alignment/>
    </xf>
    <xf numFmtId="1" fontId="21" fillId="0" borderId="0" xfId="0" applyNumberFormat="1" applyFont="1" applyBorder="1" applyAlignment="1">
      <alignment/>
    </xf>
    <xf numFmtId="3" fontId="0" fillId="0" borderId="6" xfId="0" applyNumberFormat="1" applyBorder="1" applyAlignment="1">
      <alignment/>
    </xf>
    <xf numFmtId="0" fontId="18" fillId="0" borderId="0" xfId="0" applyFont="1" applyAlignment="1">
      <alignment/>
    </xf>
    <xf numFmtId="0" fontId="0" fillId="2" borderId="0" xfId="0" applyFill="1" applyAlignment="1">
      <alignment/>
    </xf>
    <xf numFmtId="0" fontId="0" fillId="7" borderId="16" xfId="0" applyFill="1" applyBorder="1" applyAlignment="1">
      <alignment/>
    </xf>
    <xf numFmtId="0" fontId="28" fillId="7" borderId="16" xfId="0" applyFont="1" applyFill="1" applyBorder="1" applyAlignment="1">
      <alignment horizontal="center" vertical="center"/>
    </xf>
    <xf numFmtId="0" fontId="18" fillId="0" borderId="0" xfId="0" applyFont="1" applyAlignment="1" applyProtection="1">
      <alignment/>
      <protection/>
    </xf>
    <xf numFmtId="0" fontId="18" fillId="0" borderId="17" xfId="0" applyFont="1" applyBorder="1" applyAlignment="1" applyProtection="1">
      <alignment vertical="center"/>
      <protection/>
    </xf>
    <xf numFmtId="0" fontId="18" fillId="0" borderId="18" xfId="0" applyFont="1" applyBorder="1" applyAlignment="1" applyProtection="1">
      <alignment vertical="center"/>
      <protection/>
    </xf>
    <xf numFmtId="9" fontId="18" fillId="0" borderId="19" xfId="0" applyNumberFormat="1" applyFont="1" applyBorder="1" applyAlignment="1" applyProtection="1">
      <alignment horizontal="center" vertical="center"/>
      <protection/>
    </xf>
    <xf numFmtId="0" fontId="18" fillId="0" borderId="20" xfId="0" applyFont="1" applyBorder="1" applyAlignment="1" applyProtection="1">
      <alignment vertical="center"/>
      <protection/>
    </xf>
    <xf numFmtId="0" fontId="18" fillId="0" borderId="0" xfId="0" applyFont="1" applyBorder="1" applyAlignment="1" applyProtection="1">
      <alignment vertical="center"/>
      <protection/>
    </xf>
    <xf numFmtId="0" fontId="18" fillId="0" borderId="16" xfId="0" applyFont="1" applyBorder="1" applyAlignment="1" applyProtection="1">
      <alignment horizontal="center" vertical="center"/>
      <protection/>
    </xf>
    <xf numFmtId="9" fontId="18" fillId="0" borderId="16" xfId="0" applyNumberFormat="1" applyFont="1" applyBorder="1" applyAlignment="1" applyProtection="1">
      <alignment horizontal="center" vertical="center"/>
      <protection/>
    </xf>
    <xf numFmtId="0" fontId="0" fillId="0" borderId="2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18" fillId="0" borderId="2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9" fontId="18" fillId="0" borderId="16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0" fontId="18" fillId="0" borderId="20" xfId="0" applyFont="1" applyBorder="1" applyAlignment="1">
      <alignment/>
    </xf>
    <xf numFmtId="0" fontId="18" fillId="0" borderId="0" xfId="0" applyFont="1" applyBorder="1" applyAlignment="1">
      <alignment/>
    </xf>
    <xf numFmtId="9" fontId="18" fillId="0" borderId="16" xfId="0" applyNumberFormat="1" applyFont="1" applyBorder="1" applyAlignment="1">
      <alignment horizontal="center"/>
    </xf>
    <xf numFmtId="0" fontId="18" fillId="0" borderId="16" xfId="0" applyFont="1" applyBorder="1" applyAlignment="1">
      <alignment/>
    </xf>
    <xf numFmtId="0" fontId="18" fillId="0" borderId="21" xfId="0" applyFont="1" applyBorder="1" applyAlignment="1">
      <alignment/>
    </xf>
    <xf numFmtId="0" fontId="18" fillId="0" borderId="22" xfId="0" applyFont="1" applyBorder="1" applyAlignment="1">
      <alignment/>
    </xf>
    <xf numFmtId="9" fontId="18" fillId="0" borderId="23" xfId="0" applyNumberFormat="1" applyFont="1" applyBorder="1" applyAlignment="1">
      <alignment horizontal="center"/>
    </xf>
    <xf numFmtId="0" fontId="30" fillId="2" borderId="0" xfId="0" applyFont="1" applyFill="1" applyAlignment="1" applyProtection="1">
      <alignment vertical="center"/>
      <protection/>
    </xf>
    <xf numFmtId="0" fontId="31" fillId="2" borderId="0" xfId="0" applyFont="1" applyFill="1" applyAlignment="1" applyProtection="1">
      <alignment vertical="center"/>
      <protection/>
    </xf>
    <xf numFmtId="0" fontId="31" fillId="2" borderId="0" xfId="0" applyFont="1" applyFill="1" applyAlignment="1">
      <alignment vertical="center"/>
    </xf>
    <xf numFmtId="0" fontId="1" fillId="7" borderId="16" xfId="0" applyFont="1" applyFill="1" applyBorder="1" applyAlignment="1">
      <alignment/>
    </xf>
    <xf numFmtId="0" fontId="27" fillId="7" borderId="16" xfId="0" applyFont="1" applyFill="1" applyBorder="1" applyAlignment="1">
      <alignment horizontal="center" vertical="center"/>
    </xf>
    <xf numFmtId="0" fontId="1" fillId="7" borderId="16" xfId="0" applyFont="1" applyFill="1" applyBorder="1" applyAlignment="1">
      <alignment vertical="center"/>
    </xf>
    <xf numFmtId="0" fontId="1" fillId="7" borderId="16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2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" fillId="7" borderId="0" xfId="0" applyFont="1" applyFill="1" applyBorder="1" applyAlignment="1">
      <alignment/>
    </xf>
    <xf numFmtId="0" fontId="27" fillId="4" borderId="6" xfId="0" applyFont="1" applyFill="1" applyBorder="1" applyAlignment="1" applyProtection="1">
      <alignment horizontal="center" vertical="center"/>
      <protection locked="0"/>
    </xf>
    <xf numFmtId="0" fontId="32" fillId="0" borderId="0" xfId="0" applyFont="1" applyAlignment="1">
      <alignment/>
    </xf>
    <xf numFmtId="0" fontId="33" fillId="2" borderId="24" xfId="0" applyFont="1" applyFill="1" applyBorder="1" applyAlignment="1">
      <alignment horizontal="center" vertical="center"/>
    </xf>
    <xf numFmtId="0" fontId="33" fillId="2" borderId="25" xfId="0" applyFont="1" applyFill="1" applyBorder="1" applyAlignment="1">
      <alignment horizontal="center" vertical="center" wrapText="1"/>
    </xf>
    <xf numFmtId="0" fontId="33" fillId="2" borderId="25" xfId="0" applyFont="1" applyFill="1" applyBorder="1" applyAlignment="1">
      <alignment horizontal="center" vertical="center"/>
    </xf>
    <xf numFmtId="0" fontId="33" fillId="2" borderId="26" xfId="0" applyFont="1" applyFill="1" applyBorder="1" applyAlignment="1">
      <alignment horizontal="center" vertical="center" wrapText="1"/>
    </xf>
    <xf numFmtId="0" fontId="33" fillId="2" borderId="27" xfId="0" applyFont="1" applyFill="1" applyBorder="1" applyAlignment="1">
      <alignment horizontal="center" vertical="center"/>
    </xf>
    <xf numFmtId="0" fontId="32" fillId="0" borderId="0" xfId="0" applyFont="1" applyAlignment="1">
      <alignment vertical="center"/>
    </xf>
    <xf numFmtId="0" fontId="35" fillId="2" borderId="3" xfId="0" applyFont="1" applyFill="1" applyBorder="1" applyAlignment="1">
      <alignment horizontal="center" vertical="center"/>
    </xf>
    <xf numFmtId="3" fontId="35" fillId="2" borderId="28" xfId="0" applyNumberFormat="1" applyFont="1" applyFill="1" applyBorder="1" applyAlignment="1">
      <alignment horizontal="center" vertical="center"/>
    </xf>
    <xf numFmtId="4" fontId="35" fillId="2" borderId="29" xfId="0" applyNumberFormat="1" applyFont="1" applyFill="1" applyBorder="1" applyAlignment="1" applyProtection="1">
      <alignment horizontal="center" vertical="center"/>
      <protection/>
    </xf>
    <xf numFmtId="1" fontId="35" fillId="2" borderId="30" xfId="0" applyNumberFormat="1" applyFont="1" applyFill="1" applyBorder="1" applyAlignment="1">
      <alignment horizontal="center" vertical="center"/>
    </xf>
    <xf numFmtId="9" fontId="35" fillId="2" borderId="30" xfId="0" applyNumberFormat="1" applyFont="1" applyFill="1" applyBorder="1" applyAlignment="1">
      <alignment horizontal="center" vertical="center"/>
    </xf>
    <xf numFmtId="9" fontId="35" fillId="2" borderId="31" xfId="0" applyNumberFormat="1" applyFont="1" applyFill="1" applyBorder="1" applyAlignment="1">
      <alignment horizontal="center" vertical="center"/>
    </xf>
    <xf numFmtId="9" fontId="35" fillId="2" borderId="32" xfId="0" applyNumberFormat="1" applyFont="1" applyFill="1" applyBorder="1" applyAlignment="1">
      <alignment horizontal="center" vertical="center"/>
    </xf>
    <xf numFmtId="10" fontId="35" fillId="2" borderId="0" xfId="0" applyNumberFormat="1" applyFont="1" applyFill="1" applyAlignment="1">
      <alignment horizontal="center" vertical="center"/>
    </xf>
    <xf numFmtId="0" fontId="32" fillId="0" borderId="0" xfId="0" applyFont="1" applyFill="1" applyBorder="1" applyAlignment="1">
      <alignment/>
    </xf>
    <xf numFmtId="3" fontId="36" fillId="0" borderId="0" xfId="0" applyNumberFormat="1" applyFont="1" applyFill="1" applyBorder="1" applyAlignment="1">
      <alignment horizontal="center"/>
    </xf>
    <xf numFmtId="1" fontId="33" fillId="2" borderId="6" xfId="0" applyNumberFormat="1" applyFont="1" applyFill="1" applyBorder="1" applyAlignment="1">
      <alignment horizontal="center"/>
    </xf>
    <xf numFmtId="1" fontId="36" fillId="0" borderId="0" xfId="0" applyNumberFormat="1" applyFont="1" applyFill="1" applyBorder="1" applyAlignment="1">
      <alignment horizontal="center"/>
    </xf>
    <xf numFmtId="0" fontId="32" fillId="0" borderId="0" xfId="0" applyFont="1" applyBorder="1" applyAlignment="1">
      <alignment/>
    </xf>
    <xf numFmtId="0" fontId="32" fillId="0" borderId="0" xfId="0" applyFont="1" applyFill="1" applyAlignment="1">
      <alignment/>
    </xf>
    <xf numFmtId="0" fontId="34" fillId="0" borderId="33" xfId="0" applyFont="1" applyFill="1" applyBorder="1" applyAlignment="1">
      <alignment horizontal="center" vertical="center"/>
    </xf>
    <xf numFmtId="0" fontId="34" fillId="0" borderId="34" xfId="0" applyFont="1" applyFill="1" applyBorder="1" applyAlignment="1">
      <alignment horizontal="center" vertical="center"/>
    </xf>
    <xf numFmtId="0" fontId="34" fillId="0" borderId="6" xfId="0" applyFont="1" applyFill="1" applyBorder="1" applyAlignment="1">
      <alignment horizontal="center" vertical="center"/>
    </xf>
    <xf numFmtId="2" fontId="32" fillId="0" borderId="35" xfId="0" applyNumberFormat="1" applyFont="1" applyFill="1" applyBorder="1" applyAlignment="1" applyProtection="1">
      <alignment horizontal="center" vertical="center"/>
      <protection/>
    </xf>
    <xf numFmtId="2" fontId="32" fillId="0" borderId="0" xfId="0" applyNumberFormat="1" applyFont="1" applyFill="1" applyBorder="1" applyAlignment="1" applyProtection="1">
      <alignment horizontal="center" vertical="center"/>
      <protection/>
    </xf>
    <xf numFmtId="2" fontId="32" fillId="0" borderId="6" xfId="0" applyNumberFormat="1" applyFont="1" applyFill="1" applyBorder="1" applyAlignment="1" applyProtection="1">
      <alignment horizontal="center" vertical="center"/>
      <protection/>
    </xf>
    <xf numFmtId="9" fontId="32" fillId="0" borderId="35" xfId="0" applyNumberFormat="1" applyFont="1" applyFill="1" applyBorder="1" applyAlignment="1">
      <alignment horizontal="center" vertical="center"/>
    </xf>
    <xf numFmtId="9" fontId="32" fillId="0" borderId="21" xfId="0" applyNumberFormat="1" applyFont="1" applyFill="1" applyBorder="1" applyAlignment="1">
      <alignment horizontal="center" vertical="center"/>
    </xf>
    <xf numFmtId="10" fontId="32" fillId="0" borderId="35" xfId="0" applyNumberFormat="1" applyFont="1" applyFill="1" applyBorder="1" applyAlignment="1">
      <alignment vertical="center"/>
    </xf>
    <xf numFmtId="10" fontId="32" fillId="0" borderId="6" xfId="0" applyNumberFormat="1" applyFont="1" applyFill="1" applyBorder="1" applyAlignment="1">
      <alignment horizontal="center" vertical="center"/>
    </xf>
    <xf numFmtId="9" fontId="32" fillId="0" borderId="6" xfId="0" applyNumberFormat="1" applyFont="1" applyFill="1" applyBorder="1" applyAlignment="1">
      <alignment horizontal="center" vertical="center"/>
    </xf>
    <xf numFmtId="9" fontId="32" fillId="0" borderId="36" xfId="0" applyNumberFormat="1" applyFont="1" applyFill="1" applyBorder="1" applyAlignment="1">
      <alignment horizontal="center" vertical="center"/>
    </xf>
    <xf numFmtId="10" fontId="32" fillId="0" borderId="6" xfId="0" applyNumberFormat="1" applyFont="1" applyFill="1" applyBorder="1" applyAlignment="1">
      <alignment vertical="center"/>
    </xf>
    <xf numFmtId="1" fontId="34" fillId="4" borderId="35" xfId="0" applyNumberFormat="1" applyFont="1" applyFill="1" applyBorder="1" applyAlignment="1" applyProtection="1">
      <alignment horizontal="center" vertical="center"/>
      <protection locked="0"/>
    </xf>
    <xf numFmtId="1" fontId="34" fillId="4" borderId="6" xfId="0" applyNumberFormat="1" applyFont="1" applyFill="1" applyBorder="1" applyAlignment="1" applyProtection="1">
      <alignment horizontal="center" vertical="center"/>
      <protection locked="0"/>
    </xf>
    <xf numFmtId="0" fontId="37" fillId="0" borderId="37" xfId="0" applyFont="1" applyFill="1" applyBorder="1" applyAlignment="1">
      <alignment/>
    </xf>
    <xf numFmtId="0" fontId="37" fillId="0" borderId="0" xfId="0" applyFont="1" applyFill="1" applyAlignment="1">
      <alignment/>
    </xf>
    <xf numFmtId="0" fontId="37" fillId="0" borderId="0" xfId="0" applyFont="1" applyFill="1" applyBorder="1" applyAlignment="1">
      <alignment/>
    </xf>
    <xf numFmtId="0" fontId="37" fillId="7" borderId="1" xfId="0" applyFont="1" applyFill="1" applyBorder="1" applyAlignment="1">
      <alignment/>
    </xf>
    <xf numFmtId="0" fontId="37" fillId="7" borderId="0" xfId="0" applyFont="1" applyFill="1" applyAlignment="1">
      <alignment/>
    </xf>
    <xf numFmtId="0" fontId="37" fillId="7" borderId="38" xfId="0" applyFont="1" applyFill="1" applyBorder="1" applyAlignment="1">
      <alignment/>
    </xf>
    <xf numFmtId="0" fontId="31" fillId="8" borderId="0" xfId="0" applyFont="1" applyFill="1" applyAlignment="1">
      <alignment/>
    </xf>
    <xf numFmtId="0" fontId="37" fillId="0" borderId="0" xfId="0" applyFont="1" applyFill="1" applyBorder="1" applyAlignment="1">
      <alignment vertical="top"/>
    </xf>
    <xf numFmtId="0" fontId="37" fillId="0" borderId="0" xfId="0" applyFont="1" applyFill="1" applyAlignment="1">
      <alignment vertical="top"/>
    </xf>
    <xf numFmtId="0" fontId="29" fillId="0" borderId="0" xfId="0" applyFont="1" applyFill="1" applyBorder="1" applyAlignment="1">
      <alignment horizontal="left" vertical="top"/>
    </xf>
    <xf numFmtId="0" fontId="32" fillId="0" borderId="39" xfId="0" applyFont="1" applyFill="1" applyBorder="1" applyAlignment="1">
      <alignment/>
    </xf>
    <xf numFmtId="0" fontId="29" fillId="8" borderId="0" xfId="0" applyFont="1" applyFill="1" applyBorder="1" applyAlignment="1">
      <alignment horizontal="left"/>
    </xf>
    <xf numFmtId="0" fontId="37" fillId="8" borderId="37" xfId="0" applyFont="1" applyFill="1" applyBorder="1" applyAlignment="1">
      <alignment/>
    </xf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/>
    </xf>
    <xf numFmtId="0" fontId="0" fillId="0" borderId="0" xfId="0" applyAlignment="1">
      <alignment horizontal="left" vertical="top" wrapText="1"/>
    </xf>
    <xf numFmtId="0" fontId="3" fillId="0" borderId="0" xfId="0" applyFont="1" applyAlignment="1">
      <alignment/>
    </xf>
    <xf numFmtId="168" fontId="3" fillId="0" borderId="0" xfId="0" applyNumberFormat="1" applyFont="1" applyAlignment="1">
      <alignment/>
    </xf>
    <xf numFmtId="0" fontId="29" fillId="0" borderId="20" xfId="0" applyFont="1" applyBorder="1" applyAlignment="1">
      <alignment horizontal="left" wrapText="1"/>
    </xf>
    <xf numFmtId="0" fontId="29" fillId="0" borderId="0" xfId="0" applyFont="1" applyAlignment="1">
      <alignment horizontal="left" wrapText="1"/>
    </xf>
    <xf numFmtId="0" fontId="0" fillId="0" borderId="0" xfId="0" applyAlignment="1">
      <alignment vertical="top" wrapText="1"/>
    </xf>
    <xf numFmtId="0" fontId="3" fillId="0" borderId="0" xfId="0" applyFont="1" applyAlignment="1">
      <alignment vertical="top" wrapText="1"/>
    </xf>
    <xf numFmtId="0" fontId="15" fillId="0" borderId="0" xfId="0" applyFont="1" applyAlignment="1">
      <alignment vertical="top" wrapText="1"/>
    </xf>
    <xf numFmtId="0" fontId="0" fillId="0" borderId="20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22" fillId="0" borderId="20" xfId="15" applyFont="1" applyBorder="1" applyAlignment="1">
      <alignment horizontal="left" vertical="top" wrapText="1"/>
    </xf>
    <xf numFmtId="0" fontId="0" fillId="0" borderId="20" xfId="0" applyBorder="1" applyAlignment="1">
      <alignment horizontal="center"/>
    </xf>
    <xf numFmtId="0" fontId="0" fillId="0" borderId="0" xfId="0" applyAlignment="1">
      <alignment horizontal="center"/>
    </xf>
    <xf numFmtId="0" fontId="1" fillId="4" borderId="36" xfId="0" applyFont="1" applyFill="1" applyBorder="1" applyAlignment="1" applyProtection="1">
      <alignment horizontal="left" vertical="top" wrapText="1"/>
      <protection locked="0"/>
    </xf>
    <xf numFmtId="0" fontId="1" fillId="4" borderId="40" xfId="0" applyFont="1" applyFill="1" applyBorder="1" applyAlignment="1" applyProtection="1">
      <alignment horizontal="left" vertical="top" wrapText="1"/>
      <protection locked="0"/>
    </xf>
    <xf numFmtId="0" fontId="1" fillId="4" borderId="41" xfId="0" applyFont="1" applyFill="1" applyBorder="1" applyAlignment="1" applyProtection="1">
      <alignment horizontal="left" vertical="top" wrapText="1"/>
      <protection locked="0"/>
    </xf>
    <xf numFmtId="0" fontId="11" fillId="0" borderId="0" xfId="0" applyFont="1" applyFill="1" applyBorder="1" applyAlignment="1">
      <alignment vertical="top" wrapText="1"/>
    </xf>
    <xf numFmtId="0" fontId="1" fillId="4" borderId="36" xfId="0" applyFont="1" applyFill="1" applyBorder="1" applyAlignment="1" applyProtection="1">
      <alignment vertical="top" wrapText="1"/>
      <protection locked="0"/>
    </xf>
    <xf numFmtId="0" fontId="1" fillId="4" borderId="40" xfId="0" applyFont="1" applyFill="1" applyBorder="1" applyAlignment="1" applyProtection="1">
      <alignment vertical="top" wrapText="1"/>
      <protection locked="0"/>
    </xf>
    <xf numFmtId="0" fontId="1" fillId="4" borderId="41" xfId="0" applyFont="1" applyFill="1" applyBorder="1" applyAlignment="1" applyProtection="1">
      <alignment vertical="top" wrapText="1"/>
      <protection locked="0"/>
    </xf>
    <xf numFmtId="0" fontId="0" fillId="4" borderId="40" xfId="0" applyFill="1" applyBorder="1" applyAlignment="1" applyProtection="1">
      <alignment vertical="top" wrapText="1"/>
      <protection locked="0"/>
    </xf>
    <xf numFmtId="0" fontId="0" fillId="4" borderId="41" xfId="0" applyFill="1" applyBorder="1" applyAlignment="1" applyProtection="1">
      <alignment vertical="top" wrapText="1"/>
      <protection locked="0"/>
    </xf>
    <xf numFmtId="0" fontId="8" fillId="0" borderId="0" xfId="0" applyFont="1" applyFill="1" applyBorder="1" applyAlignment="1">
      <alignment horizontal="left" vertical="center" wrapText="1"/>
    </xf>
    <xf numFmtId="0" fontId="1" fillId="4" borderId="36" xfId="0" applyFont="1" applyFill="1" applyBorder="1" applyAlignment="1" applyProtection="1">
      <alignment horizontal="left" vertical="center" wrapText="1"/>
      <protection locked="0"/>
    </xf>
    <xf numFmtId="0" fontId="1" fillId="4" borderId="40" xfId="0" applyFont="1" applyFill="1" applyBorder="1" applyAlignment="1" applyProtection="1">
      <alignment horizontal="left" vertical="center" wrapText="1"/>
      <protection locked="0"/>
    </xf>
    <xf numFmtId="0" fontId="1" fillId="4" borderId="41" xfId="0" applyFont="1" applyFill="1" applyBorder="1" applyAlignment="1" applyProtection="1">
      <alignment horizontal="left" vertical="center" wrapText="1"/>
      <protection locked="0"/>
    </xf>
    <xf numFmtId="0" fontId="2" fillId="4" borderId="21" xfId="0" applyFont="1" applyFill="1" applyBorder="1" applyAlignment="1" applyProtection="1">
      <alignment horizontal="left" vertical="center"/>
      <protection locked="0"/>
    </xf>
    <xf numFmtId="0" fontId="2" fillId="4" borderId="22" xfId="0" applyFont="1" applyFill="1" applyBorder="1" applyAlignment="1" applyProtection="1">
      <alignment horizontal="left" vertical="center"/>
      <protection locked="0"/>
    </xf>
    <xf numFmtId="0" fontId="2" fillId="4" borderId="23" xfId="0" applyFont="1" applyFill="1" applyBorder="1" applyAlignment="1" applyProtection="1">
      <alignment horizontal="left" vertical="center"/>
      <protection locked="0"/>
    </xf>
    <xf numFmtId="0" fontId="2" fillId="4" borderId="36" xfId="0" applyFont="1" applyFill="1" applyBorder="1" applyAlignment="1" applyProtection="1">
      <alignment horizontal="left" vertical="center"/>
      <protection locked="0"/>
    </xf>
    <xf numFmtId="0" fontId="2" fillId="4" borderId="40" xfId="0" applyFont="1" applyFill="1" applyBorder="1" applyAlignment="1" applyProtection="1">
      <alignment horizontal="left" vertical="center"/>
      <protection locked="0"/>
    </xf>
    <xf numFmtId="0" fontId="2" fillId="4" borderId="41" xfId="0" applyFont="1" applyFill="1" applyBorder="1" applyAlignment="1" applyProtection="1">
      <alignment horizontal="left" vertical="center"/>
      <protection locked="0"/>
    </xf>
    <xf numFmtId="166" fontId="1" fillId="4" borderId="36" xfId="0" applyNumberFormat="1" applyFont="1" applyFill="1" applyBorder="1" applyAlignment="1" applyProtection="1">
      <alignment horizontal="left" vertical="center" wrapText="1"/>
      <protection locked="0"/>
    </xf>
    <xf numFmtId="166" fontId="1" fillId="4" borderId="41" xfId="0" applyNumberFormat="1" applyFont="1" applyFill="1" applyBorder="1" applyAlignment="1" applyProtection="1">
      <alignment horizontal="left" vertical="center" wrapText="1"/>
      <protection locked="0"/>
    </xf>
    <xf numFmtId="0" fontId="25" fillId="0" borderId="0" xfId="0" applyFont="1" applyFill="1" applyBorder="1" applyAlignment="1">
      <alignment horizontal="left" wrapText="1"/>
    </xf>
    <xf numFmtId="0" fontId="25" fillId="0" borderId="0" xfId="0" applyFont="1" applyFill="1" applyBorder="1" applyAlignment="1">
      <alignment horizontal="left"/>
    </xf>
    <xf numFmtId="0" fontId="26" fillId="0" borderId="0" xfId="0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left" vertical="center" wrapText="1"/>
    </xf>
    <xf numFmtId="0" fontId="1" fillId="4" borderId="36" xfId="0" applyFont="1" applyFill="1" applyBorder="1" applyAlignment="1" applyProtection="1">
      <alignment horizontal="left" vertical="center" wrapText="1" shrinkToFit="1"/>
      <protection locked="0"/>
    </xf>
    <xf numFmtId="0" fontId="1" fillId="4" borderId="40" xfId="0" applyFont="1" applyFill="1" applyBorder="1" applyAlignment="1" applyProtection="1">
      <alignment horizontal="left" vertical="center" wrapText="1" shrinkToFit="1"/>
      <protection locked="0"/>
    </xf>
    <xf numFmtId="0" fontId="1" fillId="4" borderId="41" xfId="0" applyFont="1" applyFill="1" applyBorder="1" applyAlignment="1" applyProtection="1">
      <alignment horizontal="left" vertical="center" wrapText="1" shrinkToFit="1"/>
      <protection locked="0"/>
    </xf>
    <xf numFmtId="14" fontId="29" fillId="0" borderId="39" xfId="0" applyNumberFormat="1" applyFont="1" applyFill="1" applyBorder="1" applyAlignment="1">
      <alignment horizontal="left" vertical="top"/>
    </xf>
    <xf numFmtId="0" fontId="29" fillId="0" borderId="0" xfId="0" applyFont="1" applyFill="1" applyBorder="1" applyAlignment="1">
      <alignment horizontal="left"/>
    </xf>
    <xf numFmtId="0" fontId="18" fillId="7" borderId="42" xfId="0" applyFont="1" applyFill="1" applyBorder="1" applyAlignment="1">
      <alignment horizontal="right"/>
    </xf>
    <xf numFmtId="0" fontId="18" fillId="7" borderId="39" xfId="0" applyFont="1" applyFill="1" applyBorder="1" applyAlignment="1">
      <alignment horizontal="right"/>
    </xf>
    <xf numFmtId="0" fontId="0" fillId="0" borderId="43" xfId="0" applyFont="1" applyBorder="1" applyAlignment="1" applyProtection="1">
      <alignment horizontal="center" vertical="center"/>
      <protection/>
    </xf>
    <xf numFmtId="0" fontId="0" fillId="0" borderId="44" xfId="0" applyFont="1" applyBorder="1" applyAlignment="1" applyProtection="1">
      <alignment horizontal="center" vertical="center"/>
      <protection/>
    </xf>
    <xf numFmtId="0" fontId="3" fillId="4" borderId="5" xfId="0" applyFont="1" applyFill="1" applyBorder="1" applyAlignment="1" applyProtection="1">
      <alignment horizontal="center" vertical="center"/>
      <protection/>
    </xf>
    <xf numFmtId="0" fontId="3" fillId="4" borderId="45" xfId="0" applyFont="1" applyFill="1" applyBorder="1" applyAlignment="1" applyProtection="1">
      <alignment horizontal="center" vertical="center"/>
      <protection/>
    </xf>
    <xf numFmtId="0" fontId="24" fillId="0" borderId="20" xfId="0" applyFont="1" applyFill="1" applyBorder="1" applyAlignment="1">
      <alignment/>
    </xf>
    <xf numFmtId="0" fontId="0" fillId="0" borderId="0" xfId="0" applyBorder="1" applyAlignment="1">
      <alignment/>
    </xf>
    <xf numFmtId="0" fontId="24" fillId="0" borderId="0" xfId="0" applyFont="1" applyFill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57150</xdr:rowOff>
    </xdr:from>
    <xdr:to>
      <xdr:col>0</xdr:col>
      <xdr:colOff>685800</xdr:colOff>
      <xdr:row>5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57150"/>
          <a:ext cx="6000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76200</xdr:rowOff>
    </xdr:from>
    <xdr:to>
      <xdr:col>0</xdr:col>
      <xdr:colOff>685800</xdr:colOff>
      <xdr:row>4</xdr:row>
      <xdr:rowOff>57150</xdr:rowOff>
    </xdr:to>
    <xdr:pic>
      <xdr:nvPicPr>
        <xdr:cNvPr id="1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76200"/>
          <a:ext cx="6000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9525</xdr:rowOff>
    </xdr:from>
    <xdr:to>
      <xdr:col>1</xdr:col>
      <xdr:colOff>133350</xdr:colOff>
      <xdr:row>2</xdr:row>
      <xdr:rowOff>381000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9525"/>
          <a:ext cx="5143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6</xdr:row>
      <xdr:rowOff>0</xdr:rowOff>
    </xdr:from>
    <xdr:to>
      <xdr:col>0</xdr:col>
      <xdr:colOff>504825</xdr:colOff>
      <xdr:row>6</xdr:row>
      <xdr:rowOff>0</xdr:rowOff>
    </xdr:to>
    <xdr:sp>
      <xdr:nvSpPr>
        <xdr:cNvPr id="1" name="TextBox 234"/>
        <xdr:cNvSpPr txBox="1">
          <a:spLocks noChangeArrowheads="1"/>
        </xdr:cNvSpPr>
      </xdr:nvSpPr>
      <xdr:spPr>
        <a:xfrm>
          <a:off x="76200" y="1619250"/>
          <a:ext cx="428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Ligne
  N°</a:t>
          </a:r>
        </a:p>
      </xdr:txBody>
    </xdr:sp>
    <xdr:clientData/>
  </xdr:twoCellAnchor>
  <xdr:twoCellAnchor>
    <xdr:from>
      <xdr:col>0</xdr:col>
      <xdr:colOff>76200</xdr:colOff>
      <xdr:row>6</xdr:row>
      <xdr:rowOff>0</xdr:rowOff>
    </xdr:from>
    <xdr:to>
      <xdr:col>0</xdr:col>
      <xdr:colOff>504825</xdr:colOff>
      <xdr:row>6</xdr:row>
      <xdr:rowOff>0</xdr:rowOff>
    </xdr:to>
    <xdr:sp>
      <xdr:nvSpPr>
        <xdr:cNvPr id="2" name="TextBox 357"/>
        <xdr:cNvSpPr txBox="1">
          <a:spLocks noChangeArrowheads="1"/>
        </xdr:cNvSpPr>
      </xdr:nvSpPr>
      <xdr:spPr>
        <a:xfrm>
          <a:off x="76200" y="1619250"/>
          <a:ext cx="428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Ligne
  N°</a:t>
          </a:r>
        </a:p>
      </xdr:txBody>
    </xdr:sp>
    <xdr:clientData/>
  </xdr:twoCellAnchor>
  <xdr:twoCellAnchor>
    <xdr:from>
      <xdr:col>0</xdr:col>
      <xdr:colOff>76200</xdr:colOff>
      <xdr:row>6</xdr:row>
      <xdr:rowOff>0</xdr:rowOff>
    </xdr:from>
    <xdr:to>
      <xdr:col>0</xdr:col>
      <xdr:colOff>504825</xdr:colOff>
      <xdr:row>6</xdr:row>
      <xdr:rowOff>0</xdr:rowOff>
    </xdr:to>
    <xdr:sp>
      <xdr:nvSpPr>
        <xdr:cNvPr id="3" name="TextBox 480"/>
        <xdr:cNvSpPr txBox="1">
          <a:spLocks noChangeArrowheads="1"/>
        </xdr:cNvSpPr>
      </xdr:nvSpPr>
      <xdr:spPr>
        <a:xfrm>
          <a:off x="76200" y="1619250"/>
          <a:ext cx="428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Ligne
  N°</a:t>
          </a:r>
        </a:p>
      </xdr:txBody>
    </xdr:sp>
    <xdr:clientData/>
  </xdr:twoCellAnchor>
  <xdr:twoCellAnchor>
    <xdr:from>
      <xdr:col>0</xdr:col>
      <xdr:colOff>76200</xdr:colOff>
      <xdr:row>6</xdr:row>
      <xdr:rowOff>0</xdr:rowOff>
    </xdr:from>
    <xdr:to>
      <xdr:col>0</xdr:col>
      <xdr:colOff>504825</xdr:colOff>
      <xdr:row>6</xdr:row>
      <xdr:rowOff>0</xdr:rowOff>
    </xdr:to>
    <xdr:sp>
      <xdr:nvSpPr>
        <xdr:cNvPr id="4" name="TextBox 603"/>
        <xdr:cNvSpPr txBox="1">
          <a:spLocks noChangeArrowheads="1"/>
        </xdr:cNvSpPr>
      </xdr:nvSpPr>
      <xdr:spPr>
        <a:xfrm>
          <a:off x="76200" y="1619250"/>
          <a:ext cx="428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Ligne
  N°</a:t>
          </a:r>
        </a:p>
      </xdr:txBody>
    </xdr:sp>
    <xdr:clientData/>
  </xdr:twoCellAnchor>
  <xdr:twoCellAnchor>
    <xdr:from>
      <xdr:col>0</xdr:col>
      <xdr:colOff>76200</xdr:colOff>
      <xdr:row>6</xdr:row>
      <xdr:rowOff>0</xdr:rowOff>
    </xdr:from>
    <xdr:to>
      <xdr:col>0</xdr:col>
      <xdr:colOff>504825</xdr:colOff>
      <xdr:row>6</xdr:row>
      <xdr:rowOff>0</xdr:rowOff>
    </xdr:to>
    <xdr:sp>
      <xdr:nvSpPr>
        <xdr:cNvPr id="5" name="TextBox 715"/>
        <xdr:cNvSpPr txBox="1">
          <a:spLocks noChangeArrowheads="1"/>
        </xdr:cNvSpPr>
      </xdr:nvSpPr>
      <xdr:spPr>
        <a:xfrm>
          <a:off x="76200" y="1619250"/>
          <a:ext cx="428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Ligne
  N°</a:t>
          </a:r>
        </a:p>
      </xdr:txBody>
    </xdr:sp>
    <xdr:clientData/>
  </xdr:twoCellAnchor>
  <xdr:twoCellAnchor>
    <xdr:from>
      <xdr:col>0</xdr:col>
      <xdr:colOff>76200</xdr:colOff>
      <xdr:row>6</xdr:row>
      <xdr:rowOff>0</xdr:rowOff>
    </xdr:from>
    <xdr:to>
      <xdr:col>0</xdr:col>
      <xdr:colOff>504825</xdr:colOff>
      <xdr:row>6</xdr:row>
      <xdr:rowOff>0</xdr:rowOff>
    </xdr:to>
    <xdr:sp>
      <xdr:nvSpPr>
        <xdr:cNvPr id="6" name="TextBox 838"/>
        <xdr:cNvSpPr txBox="1">
          <a:spLocks noChangeArrowheads="1"/>
        </xdr:cNvSpPr>
      </xdr:nvSpPr>
      <xdr:spPr>
        <a:xfrm>
          <a:off x="76200" y="1619250"/>
          <a:ext cx="428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Ligne
  N°</a:t>
          </a:r>
        </a:p>
      </xdr:txBody>
    </xdr:sp>
    <xdr:clientData/>
  </xdr:twoCellAnchor>
  <xdr:twoCellAnchor>
    <xdr:from>
      <xdr:col>0</xdr:col>
      <xdr:colOff>76200</xdr:colOff>
      <xdr:row>6</xdr:row>
      <xdr:rowOff>0</xdr:rowOff>
    </xdr:from>
    <xdr:to>
      <xdr:col>0</xdr:col>
      <xdr:colOff>504825</xdr:colOff>
      <xdr:row>6</xdr:row>
      <xdr:rowOff>0</xdr:rowOff>
    </xdr:to>
    <xdr:sp>
      <xdr:nvSpPr>
        <xdr:cNvPr id="7" name="TextBox 961"/>
        <xdr:cNvSpPr txBox="1">
          <a:spLocks noChangeArrowheads="1"/>
        </xdr:cNvSpPr>
      </xdr:nvSpPr>
      <xdr:spPr>
        <a:xfrm>
          <a:off x="76200" y="1619250"/>
          <a:ext cx="428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Ligne
  N°</a:t>
          </a:r>
        </a:p>
      </xdr:txBody>
    </xdr:sp>
    <xdr:clientData/>
  </xdr:twoCellAnchor>
  <xdr:twoCellAnchor>
    <xdr:from>
      <xdr:col>0</xdr:col>
      <xdr:colOff>76200</xdr:colOff>
      <xdr:row>6</xdr:row>
      <xdr:rowOff>0</xdr:rowOff>
    </xdr:from>
    <xdr:to>
      <xdr:col>0</xdr:col>
      <xdr:colOff>504825</xdr:colOff>
      <xdr:row>6</xdr:row>
      <xdr:rowOff>0</xdr:rowOff>
    </xdr:to>
    <xdr:sp>
      <xdr:nvSpPr>
        <xdr:cNvPr id="8" name="TextBox 60"/>
        <xdr:cNvSpPr txBox="1">
          <a:spLocks noChangeArrowheads="1"/>
        </xdr:cNvSpPr>
      </xdr:nvSpPr>
      <xdr:spPr>
        <a:xfrm>
          <a:off x="76200" y="1619250"/>
          <a:ext cx="428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Ligne
  N°</a:t>
          </a:r>
        </a:p>
      </xdr:txBody>
    </xdr:sp>
    <xdr:clientData/>
  </xdr:twoCellAnchor>
  <xdr:twoCellAnchor>
    <xdr:from>
      <xdr:col>0</xdr:col>
      <xdr:colOff>76200</xdr:colOff>
      <xdr:row>6</xdr:row>
      <xdr:rowOff>0</xdr:rowOff>
    </xdr:from>
    <xdr:to>
      <xdr:col>0</xdr:col>
      <xdr:colOff>504825</xdr:colOff>
      <xdr:row>6</xdr:row>
      <xdr:rowOff>0</xdr:rowOff>
    </xdr:to>
    <xdr:sp>
      <xdr:nvSpPr>
        <xdr:cNvPr id="9" name="TextBox 183"/>
        <xdr:cNvSpPr txBox="1">
          <a:spLocks noChangeArrowheads="1"/>
        </xdr:cNvSpPr>
      </xdr:nvSpPr>
      <xdr:spPr>
        <a:xfrm>
          <a:off x="76200" y="1619250"/>
          <a:ext cx="428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Ligne
  N°</a:t>
          </a:r>
        </a:p>
      </xdr:txBody>
    </xdr:sp>
    <xdr:clientData/>
  </xdr:twoCellAnchor>
  <xdr:twoCellAnchor>
    <xdr:from>
      <xdr:col>0</xdr:col>
      <xdr:colOff>76200</xdr:colOff>
      <xdr:row>6</xdr:row>
      <xdr:rowOff>0</xdr:rowOff>
    </xdr:from>
    <xdr:to>
      <xdr:col>0</xdr:col>
      <xdr:colOff>504825</xdr:colOff>
      <xdr:row>6</xdr:row>
      <xdr:rowOff>0</xdr:rowOff>
    </xdr:to>
    <xdr:sp>
      <xdr:nvSpPr>
        <xdr:cNvPr id="10" name="TextBox 306"/>
        <xdr:cNvSpPr txBox="1">
          <a:spLocks noChangeArrowheads="1"/>
        </xdr:cNvSpPr>
      </xdr:nvSpPr>
      <xdr:spPr>
        <a:xfrm>
          <a:off x="76200" y="1619250"/>
          <a:ext cx="428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Ligne
  N°</a:t>
          </a:r>
        </a:p>
      </xdr:txBody>
    </xdr:sp>
    <xdr:clientData/>
  </xdr:twoCellAnchor>
  <xdr:twoCellAnchor>
    <xdr:from>
      <xdr:col>0</xdr:col>
      <xdr:colOff>76200</xdr:colOff>
      <xdr:row>6</xdr:row>
      <xdr:rowOff>0</xdr:rowOff>
    </xdr:from>
    <xdr:to>
      <xdr:col>0</xdr:col>
      <xdr:colOff>504825</xdr:colOff>
      <xdr:row>6</xdr:row>
      <xdr:rowOff>0</xdr:rowOff>
    </xdr:to>
    <xdr:sp>
      <xdr:nvSpPr>
        <xdr:cNvPr id="11" name="TextBox 429"/>
        <xdr:cNvSpPr txBox="1">
          <a:spLocks noChangeArrowheads="1"/>
        </xdr:cNvSpPr>
      </xdr:nvSpPr>
      <xdr:spPr>
        <a:xfrm>
          <a:off x="76200" y="1619250"/>
          <a:ext cx="428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Ligne
  N°</a:t>
          </a:r>
        </a:p>
      </xdr:txBody>
    </xdr:sp>
    <xdr:clientData/>
  </xdr:twoCellAnchor>
  <xdr:twoCellAnchor>
    <xdr:from>
      <xdr:col>0</xdr:col>
      <xdr:colOff>76200</xdr:colOff>
      <xdr:row>6</xdr:row>
      <xdr:rowOff>0</xdr:rowOff>
    </xdr:from>
    <xdr:to>
      <xdr:col>0</xdr:col>
      <xdr:colOff>504825</xdr:colOff>
      <xdr:row>6</xdr:row>
      <xdr:rowOff>0</xdr:rowOff>
    </xdr:to>
    <xdr:sp>
      <xdr:nvSpPr>
        <xdr:cNvPr id="12" name="TextBox 552"/>
        <xdr:cNvSpPr txBox="1">
          <a:spLocks noChangeArrowheads="1"/>
        </xdr:cNvSpPr>
      </xdr:nvSpPr>
      <xdr:spPr>
        <a:xfrm>
          <a:off x="76200" y="1619250"/>
          <a:ext cx="428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Ligne
  N°</a:t>
          </a:r>
        </a:p>
      </xdr:txBody>
    </xdr:sp>
    <xdr:clientData/>
  </xdr:twoCellAnchor>
  <xdr:twoCellAnchor>
    <xdr:from>
      <xdr:col>0</xdr:col>
      <xdr:colOff>76200</xdr:colOff>
      <xdr:row>6</xdr:row>
      <xdr:rowOff>0</xdr:rowOff>
    </xdr:from>
    <xdr:to>
      <xdr:col>0</xdr:col>
      <xdr:colOff>504825</xdr:colOff>
      <xdr:row>6</xdr:row>
      <xdr:rowOff>0</xdr:rowOff>
    </xdr:to>
    <xdr:sp>
      <xdr:nvSpPr>
        <xdr:cNvPr id="13" name="TextBox 675"/>
        <xdr:cNvSpPr txBox="1">
          <a:spLocks noChangeArrowheads="1"/>
        </xdr:cNvSpPr>
      </xdr:nvSpPr>
      <xdr:spPr>
        <a:xfrm>
          <a:off x="76200" y="1619250"/>
          <a:ext cx="428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Ligne
  N°</a:t>
          </a:r>
        </a:p>
      </xdr:txBody>
    </xdr:sp>
    <xdr:clientData/>
  </xdr:twoCellAnchor>
  <xdr:twoCellAnchor>
    <xdr:from>
      <xdr:col>0</xdr:col>
      <xdr:colOff>76200</xdr:colOff>
      <xdr:row>6</xdr:row>
      <xdr:rowOff>0</xdr:rowOff>
    </xdr:from>
    <xdr:to>
      <xdr:col>0</xdr:col>
      <xdr:colOff>504825</xdr:colOff>
      <xdr:row>6</xdr:row>
      <xdr:rowOff>0</xdr:rowOff>
    </xdr:to>
    <xdr:sp>
      <xdr:nvSpPr>
        <xdr:cNvPr id="14" name="TextBox 798"/>
        <xdr:cNvSpPr txBox="1">
          <a:spLocks noChangeArrowheads="1"/>
        </xdr:cNvSpPr>
      </xdr:nvSpPr>
      <xdr:spPr>
        <a:xfrm>
          <a:off x="76200" y="1619250"/>
          <a:ext cx="428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Ligne
  N°</a:t>
          </a:r>
        </a:p>
      </xdr:txBody>
    </xdr:sp>
    <xdr:clientData/>
  </xdr:twoCellAnchor>
  <xdr:twoCellAnchor>
    <xdr:from>
      <xdr:col>0</xdr:col>
      <xdr:colOff>76200</xdr:colOff>
      <xdr:row>6</xdr:row>
      <xdr:rowOff>0</xdr:rowOff>
    </xdr:from>
    <xdr:to>
      <xdr:col>0</xdr:col>
      <xdr:colOff>504825</xdr:colOff>
      <xdr:row>6</xdr:row>
      <xdr:rowOff>0</xdr:rowOff>
    </xdr:to>
    <xdr:sp>
      <xdr:nvSpPr>
        <xdr:cNvPr id="15" name="TextBox 921"/>
        <xdr:cNvSpPr txBox="1">
          <a:spLocks noChangeArrowheads="1"/>
        </xdr:cNvSpPr>
      </xdr:nvSpPr>
      <xdr:spPr>
        <a:xfrm>
          <a:off x="76200" y="1619250"/>
          <a:ext cx="428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Ligne
  N°</a:t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16" name="TextBox 934"/>
        <xdr:cNvSpPr txBox="1">
          <a:spLocks noChangeArrowheads="1"/>
        </xdr:cNvSpPr>
      </xdr:nvSpPr>
      <xdr:spPr>
        <a:xfrm>
          <a:off x="10439400" y="16192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 Total </a:t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17" name="TextBox 935"/>
        <xdr:cNvSpPr txBox="1">
          <a:spLocks noChangeArrowheads="1"/>
        </xdr:cNvSpPr>
      </xdr:nvSpPr>
      <xdr:spPr>
        <a:xfrm>
          <a:off x="10439400" y="16192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 Total </a:t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18" name="TextBox 936"/>
        <xdr:cNvSpPr txBox="1">
          <a:spLocks noChangeArrowheads="1"/>
        </xdr:cNvSpPr>
      </xdr:nvSpPr>
      <xdr:spPr>
        <a:xfrm>
          <a:off x="10439400" y="16192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 Total </a:t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19" name="TextBox 937"/>
        <xdr:cNvSpPr txBox="1">
          <a:spLocks noChangeArrowheads="1"/>
        </xdr:cNvSpPr>
      </xdr:nvSpPr>
      <xdr:spPr>
        <a:xfrm>
          <a:off x="10439400" y="16192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 Total </a:t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20" name="TextBox 938"/>
        <xdr:cNvSpPr txBox="1">
          <a:spLocks noChangeArrowheads="1"/>
        </xdr:cNvSpPr>
      </xdr:nvSpPr>
      <xdr:spPr>
        <a:xfrm>
          <a:off x="10439400" y="16192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 Total </a:t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21" name="TextBox 939"/>
        <xdr:cNvSpPr txBox="1">
          <a:spLocks noChangeArrowheads="1"/>
        </xdr:cNvSpPr>
      </xdr:nvSpPr>
      <xdr:spPr>
        <a:xfrm>
          <a:off x="10439400" y="16192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 Total </a:t>
          </a:r>
        </a:p>
      </xdr:txBody>
    </xdr:sp>
    <xdr:clientData/>
  </xdr:twoCellAnchor>
  <xdr:twoCellAnchor>
    <xdr:from>
      <xdr:col>11</xdr:col>
      <xdr:colOff>123825</xdr:colOff>
      <xdr:row>3</xdr:row>
      <xdr:rowOff>57150</xdr:rowOff>
    </xdr:from>
    <xdr:to>
      <xdr:col>11</xdr:col>
      <xdr:colOff>352425</xdr:colOff>
      <xdr:row>3</xdr:row>
      <xdr:rowOff>266700</xdr:rowOff>
    </xdr:to>
    <xdr:sp>
      <xdr:nvSpPr>
        <xdr:cNvPr id="22" name="Oval 941"/>
        <xdr:cNvSpPr>
          <a:spLocks/>
        </xdr:cNvSpPr>
      </xdr:nvSpPr>
      <xdr:spPr>
        <a:xfrm>
          <a:off x="5429250" y="781050"/>
          <a:ext cx="228600" cy="2095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114300</xdr:colOff>
      <xdr:row>3</xdr:row>
      <xdr:rowOff>57150</xdr:rowOff>
    </xdr:from>
    <xdr:to>
      <xdr:col>13</xdr:col>
      <xdr:colOff>342900</xdr:colOff>
      <xdr:row>3</xdr:row>
      <xdr:rowOff>266700</xdr:rowOff>
    </xdr:to>
    <xdr:sp>
      <xdr:nvSpPr>
        <xdr:cNvPr id="23" name="Oval 942"/>
        <xdr:cNvSpPr>
          <a:spLocks/>
        </xdr:cNvSpPr>
      </xdr:nvSpPr>
      <xdr:spPr>
        <a:xfrm>
          <a:off x="6353175" y="781050"/>
          <a:ext cx="228600" cy="2095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123825</xdr:colOff>
      <xdr:row>3</xdr:row>
      <xdr:rowOff>57150</xdr:rowOff>
    </xdr:from>
    <xdr:to>
      <xdr:col>19</xdr:col>
      <xdr:colOff>352425</xdr:colOff>
      <xdr:row>3</xdr:row>
      <xdr:rowOff>266700</xdr:rowOff>
    </xdr:to>
    <xdr:sp>
      <xdr:nvSpPr>
        <xdr:cNvPr id="24" name="Oval 943"/>
        <xdr:cNvSpPr>
          <a:spLocks/>
        </xdr:cNvSpPr>
      </xdr:nvSpPr>
      <xdr:spPr>
        <a:xfrm>
          <a:off x="9163050" y="781050"/>
          <a:ext cx="228600" cy="2095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25" name="TextBox 944"/>
        <xdr:cNvSpPr txBox="1">
          <a:spLocks noChangeArrowheads="1"/>
        </xdr:cNvSpPr>
      </xdr:nvSpPr>
      <xdr:spPr>
        <a:xfrm>
          <a:off x="10439400" y="16192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 Total </a:t>
          </a:r>
        </a:p>
      </xdr:txBody>
    </xdr:sp>
    <xdr:clientData/>
  </xdr:twoCellAnchor>
  <xdr:twoCellAnchor>
    <xdr:from>
      <xdr:col>11</xdr:col>
      <xdr:colOff>123825</xdr:colOff>
      <xdr:row>6</xdr:row>
      <xdr:rowOff>0</xdr:rowOff>
    </xdr:from>
    <xdr:to>
      <xdr:col>11</xdr:col>
      <xdr:colOff>352425</xdr:colOff>
      <xdr:row>6</xdr:row>
      <xdr:rowOff>0</xdr:rowOff>
    </xdr:to>
    <xdr:sp>
      <xdr:nvSpPr>
        <xdr:cNvPr id="26" name="Oval 945"/>
        <xdr:cNvSpPr>
          <a:spLocks/>
        </xdr:cNvSpPr>
      </xdr:nvSpPr>
      <xdr:spPr>
        <a:xfrm>
          <a:off x="5429250" y="1619250"/>
          <a:ext cx="22860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114300</xdr:colOff>
      <xdr:row>6</xdr:row>
      <xdr:rowOff>0</xdr:rowOff>
    </xdr:from>
    <xdr:to>
      <xdr:col>13</xdr:col>
      <xdr:colOff>342900</xdr:colOff>
      <xdr:row>6</xdr:row>
      <xdr:rowOff>0</xdr:rowOff>
    </xdr:to>
    <xdr:sp>
      <xdr:nvSpPr>
        <xdr:cNvPr id="27" name="Oval 946"/>
        <xdr:cNvSpPr>
          <a:spLocks/>
        </xdr:cNvSpPr>
      </xdr:nvSpPr>
      <xdr:spPr>
        <a:xfrm>
          <a:off x="6353175" y="1619250"/>
          <a:ext cx="22860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123825</xdr:colOff>
      <xdr:row>6</xdr:row>
      <xdr:rowOff>0</xdr:rowOff>
    </xdr:from>
    <xdr:to>
      <xdr:col>19</xdr:col>
      <xdr:colOff>352425</xdr:colOff>
      <xdr:row>6</xdr:row>
      <xdr:rowOff>0</xdr:rowOff>
    </xdr:to>
    <xdr:sp>
      <xdr:nvSpPr>
        <xdr:cNvPr id="28" name="Oval 947"/>
        <xdr:cNvSpPr>
          <a:spLocks/>
        </xdr:cNvSpPr>
      </xdr:nvSpPr>
      <xdr:spPr>
        <a:xfrm>
          <a:off x="9163050" y="1619250"/>
          <a:ext cx="22860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29" name="TextBox 948"/>
        <xdr:cNvSpPr txBox="1">
          <a:spLocks noChangeArrowheads="1"/>
        </xdr:cNvSpPr>
      </xdr:nvSpPr>
      <xdr:spPr>
        <a:xfrm>
          <a:off x="10439400" y="16192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 Total </a:t>
          </a:r>
        </a:p>
      </xdr:txBody>
    </xdr:sp>
    <xdr:clientData/>
  </xdr:twoCellAnchor>
  <xdr:twoCellAnchor>
    <xdr:from>
      <xdr:col>11</xdr:col>
      <xdr:colOff>123825</xdr:colOff>
      <xdr:row>6</xdr:row>
      <xdr:rowOff>0</xdr:rowOff>
    </xdr:from>
    <xdr:to>
      <xdr:col>11</xdr:col>
      <xdr:colOff>352425</xdr:colOff>
      <xdr:row>6</xdr:row>
      <xdr:rowOff>0</xdr:rowOff>
    </xdr:to>
    <xdr:sp>
      <xdr:nvSpPr>
        <xdr:cNvPr id="30" name="Oval 949"/>
        <xdr:cNvSpPr>
          <a:spLocks/>
        </xdr:cNvSpPr>
      </xdr:nvSpPr>
      <xdr:spPr>
        <a:xfrm>
          <a:off x="5429250" y="1619250"/>
          <a:ext cx="22860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114300</xdr:colOff>
      <xdr:row>6</xdr:row>
      <xdr:rowOff>0</xdr:rowOff>
    </xdr:from>
    <xdr:to>
      <xdr:col>13</xdr:col>
      <xdr:colOff>342900</xdr:colOff>
      <xdr:row>6</xdr:row>
      <xdr:rowOff>0</xdr:rowOff>
    </xdr:to>
    <xdr:sp>
      <xdr:nvSpPr>
        <xdr:cNvPr id="31" name="Oval 950"/>
        <xdr:cNvSpPr>
          <a:spLocks/>
        </xdr:cNvSpPr>
      </xdr:nvSpPr>
      <xdr:spPr>
        <a:xfrm>
          <a:off x="6353175" y="1619250"/>
          <a:ext cx="22860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123825</xdr:colOff>
      <xdr:row>6</xdr:row>
      <xdr:rowOff>0</xdr:rowOff>
    </xdr:from>
    <xdr:to>
      <xdr:col>19</xdr:col>
      <xdr:colOff>352425</xdr:colOff>
      <xdr:row>6</xdr:row>
      <xdr:rowOff>0</xdr:rowOff>
    </xdr:to>
    <xdr:sp>
      <xdr:nvSpPr>
        <xdr:cNvPr id="32" name="Oval 951"/>
        <xdr:cNvSpPr>
          <a:spLocks/>
        </xdr:cNvSpPr>
      </xdr:nvSpPr>
      <xdr:spPr>
        <a:xfrm>
          <a:off x="9163050" y="1619250"/>
          <a:ext cx="22860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33" name="TextBox 952"/>
        <xdr:cNvSpPr txBox="1">
          <a:spLocks noChangeArrowheads="1"/>
        </xdr:cNvSpPr>
      </xdr:nvSpPr>
      <xdr:spPr>
        <a:xfrm>
          <a:off x="10439400" y="16192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 Total </a:t>
          </a:r>
        </a:p>
      </xdr:txBody>
    </xdr:sp>
    <xdr:clientData/>
  </xdr:twoCellAnchor>
  <xdr:twoCellAnchor>
    <xdr:from>
      <xdr:col>11</xdr:col>
      <xdr:colOff>123825</xdr:colOff>
      <xdr:row>6</xdr:row>
      <xdr:rowOff>0</xdr:rowOff>
    </xdr:from>
    <xdr:to>
      <xdr:col>11</xdr:col>
      <xdr:colOff>352425</xdr:colOff>
      <xdr:row>6</xdr:row>
      <xdr:rowOff>0</xdr:rowOff>
    </xdr:to>
    <xdr:sp>
      <xdr:nvSpPr>
        <xdr:cNvPr id="34" name="Oval 953"/>
        <xdr:cNvSpPr>
          <a:spLocks/>
        </xdr:cNvSpPr>
      </xdr:nvSpPr>
      <xdr:spPr>
        <a:xfrm>
          <a:off x="5429250" y="1619250"/>
          <a:ext cx="22860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114300</xdr:colOff>
      <xdr:row>6</xdr:row>
      <xdr:rowOff>0</xdr:rowOff>
    </xdr:from>
    <xdr:to>
      <xdr:col>13</xdr:col>
      <xdr:colOff>342900</xdr:colOff>
      <xdr:row>6</xdr:row>
      <xdr:rowOff>0</xdr:rowOff>
    </xdr:to>
    <xdr:sp>
      <xdr:nvSpPr>
        <xdr:cNvPr id="35" name="Oval 954"/>
        <xdr:cNvSpPr>
          <a:spLocks/>
        </xdr:cNvSpPr>
      </xdr:nvSpPr>
      <xdr:spPr>
        <a:xfrm>
          <a:off x="6353175" y="1619250"/>
          <a:ext cx="22860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123825</xdr:colOff>
      <xdr:row>6</xdr:row>
      <xdr:rowOff>0</xdr:rowOff>
    </xdr:from>
    <xdr:to>
      <xdr:col>19</xdr:col>
      <xdr:colOff>352425</xdr:colOff>
      <xdr:row>6</xdr:row>
      <xdr:rowOff>0</xdr:rowOff>
    </xdr:to>
    <xdr:sp>
      <xdr:nvSpPr>
        <xdr:cNvPr id="36" name="Oval 955"/>
        <xdr:cNvSpPr>
          <a:spLocks/>
        </xdr:cNvSpPr>
      </xdr:nvSpPr>
      <xdr:spPr>
        <a:xfrm>
          <a:off x="9163050" y="1619250"/>
          <a:ext cx="22860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123825</xdr:colOff>
      <xdr:row>8</xdr:row>
      <xdr:rowOff>57150</xdr:rowOff>
    </xdr:from>
    <xdr:to>
      <xdr:col>11</xdr:col>
      <xdr:colOff>352425</xdr:colOff>
      <xdr:row>8</xdr:row>
      <xdr:rowOff>266700</xdr:rowOff>
    </xdr:to>
    <xdr:sp>
      <xdr:nvSpPr>
        <xdr:cNvPr id="37" name="Oval 957"/>
        <xdr:cNvSpPr>
          <a:spLocks/>
        </xdr:cNvSpPr>
      </xdr:nvSpPr>
      <xdr:spPr>
        <a:xfrm>
          <a:off x="5429250" y="2114550"/>
          <a:ext cx="228600" cy="2095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123825</xdr:colOff>
      <xdr:row>18</xdr:row>
      <xdr:rowOff>47625</xdr:rowOff>
    </xdr:from>
    <xdr:to>
      <xdr:col>9</xdr:col>
      <xdr:colOff>352425</xdr:colOff>
      <xdr:row>18</xdr:row>
      <xdr:rowOff>257175</xdr:rowOff>
    </xdr:to>
    <xdr:sp>
      <xdr:nvSpPr>
        <xdr:cNvPr id="38" name="Oval 963"/>
        <xdr:cNvSpPr>
          <a:spLocks/>
        </xdr:cNvSpPr>
      </xdr:nvSpPr>
      <xdr:spPr>
        <a:xfrm>
          <a:off x="4495800" y="4772025"/>
          <a:ext cx="228600" cy="2095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tabColor indexed="32"/>
  </sheetPr>
  <dimension ref="A1:H18"/>
  <sheetViews>
    <sheetView showGridLines="0" tabSelected="1" workbookViewId="0" topLeftCell="A1">
      <selection activeCell="E17" sqref="E17"/>
    </sheetView>
  </sheetViews>
  <sheetFormatPr defaultColWidth="11.421875" defaultRowHeight="12.75"/>
  <cols>
    <col min="1" max="1" width="11.421875" style="49" customWidth="1"/>
  </cols>
  <sheetData>
    <row r="1" spans="2:8" ht="19.5" customHeight="1">
      <c r="B1" s="6" t="s">
        <v>0</v>
      </c>
      <c r="C1" s="5"/>
      <c r="D1" s="5"/>
      <c r="E1" s="48"/>
      <c r="F1" s="48"/>
      <c r="G1" s="48"/>
      <c r="H1" s="48"/>
    </row>
    <row r="2" spans="7:8" ht="15" customHeight="1">
      <c r="G2" s="151" t="s">
        <v>141</v>
      </c>
      <c r="H2" s="152">
        <v>38899</v>
      </c>
    </row>
    <row r="3" spans="2:8" ht="12.75">
      <c r="B3" s="153" t="s">
        <v>135</v>
      </c>
      <c r="C3" s="154"/>
      <c r="D3" s="154"/>
      <c r="E3" s="154"/>
      <c r="F3" s="154"/>
      <c r="G3" s="154"/>
      <c r="H3" s="154"/>
    </row>
    <row r="4" spans="2:8" ht="15" customHeight="1">
      <c r="B4" s="153"/>
      <c r="C4" s="154"/>
      <c r="D4" s="154"/>
      <c r="E4" s="154"/>
      <c r="F4" s="154"/>
      <c r="G4" s="154"/>
      <c r="H4" s="154"/>
    </row>
    <row r="5" ht="12.75"/>
    <row r="6" spans="1:8" ht="36.75" customHeight="1">
      <c r="A6" s="50" t="s">
        <v>130</v>
      </c>
      <c r="B6" s="156" t="s">
        <v>33</v>
      </c>
      <c r="C6" s="156"/>
      <c r="D6" s="156"/>
      <c r="E6" s="156"/>
      <c r="F6" s="156"/>
      <c r="G6" s="156"/>
      <c r="H6" s="156"/>
    </row>
    <row r="7" spans="2:8" ht="47.25" customHeight="1">
      <c r="B7" s="156"/>
      <c r="C7" s="156"/>
      <c r="D7" s="156"/>
      <c r="E7" s="156"/>
      <c r="F7" s="156"/>
      <c r="G7" s="156"/>
      <c r="H7" s="156"/>
    </row>
    <row r="8" spans="2:8" ht="48" customHeight="1">
      <c r="B8" s="155" t="s">
        <v>35</v>
      </c>
      <c r="C8" s="155"/>
      <c r="D8" s="155"/>
      <c r="E8" s="155"/>
      <c r="F8" s="155"/>
      <c r="G8" s="155"/>
      <c r="H8" s="155"/>
    </row>
    <row r="9" spans="2:8" ht="32.25" customHeight="1">
      <c r="B9" s="157" t="s">
        <v>34</v>
      </c>
      <c r="C9" s="157"/>
      <c r="D9" s="157"/>
      <c r="E9" s="157"/>
      <c r="F9" s="157"/>
      <c r="G9" s="157"/>
      <c r="H9" s="157"/>
    </row>
    <row r="10" spans="2:8" ht="15" customHeight="1">
      <c r="B10" s="155" t="s">
        <v>136</v>
      </c>
      <c r="C10" s="155"/>
      <c r="D10" s="155"/>
      <c r="E10" s="155"/>
      <c r="F10" s="155"/>
      <c r="G10" s="155"/>
      <c r="H10" s="155"/>
    </row>
    <row r="11" spans="2:8" ht="15" customHeight="1">
      <c r="B11" s="158" t="s">
        <v>137</v>
      </c>
      <c r="C11" s="159"/>
      <c r="D11" s="159"/>
      <c r="E11" s="159"/>
      <c r="F11" s="159"/>
      <c r="G11" s="159"/>
      <c r="H11" s="159"/>
    </row>
    <row r="12" spans="2:8" ht="15" customHeight="1">
      <c r="B12" s="158" t="s">
        <v>138</v>
      </c>
      <c r="C12" s="160"/>
      <c r="D12" s="160"/>
      <c r="E12" s="160"/>
      <c r="F12" s="160"/>
      <c r="G12" s="150"/>
      <c r="H12" s="150"/>
    </row>
    <row r="13" spans="2:8" ht="15" customHeight="1">
      <c r="B13" s="161" t="s">
        <v>137</v>
      </c>
      <c r="C13" s="160"/>
      <c r="D13" s="160"/>
      <c r="E13" s="160"/>
      <c r="F13" s="160"/>
      <c r="G13" s="150"/>
      <c r="H13" s="150"/>
    </row>
    <row r="14" spans="2:4" ht="12.75">
      <c r="B14" s="162"/>
      <c r="C14" s="163"/>
      <c r="D14" s="163"/>
    </row>
    <row r="15" ht="12.75">
      <c r="E15" t="s">
        <v>36</v>
      </c>
    </row>
    <row r="17" ht="12.75">
      <c r="E17" s="151" t="s">
        <v>139</v>
      </c>
    </row>
    <row r="18" ht="12.75">
      <c r="E18" t="s">
        <v>140</v>
      </c>
    </row>
  </sheetData>
  <sheetProtection sheet="1" objects="1" scenarios="1"/>
  <mergeCells count="10">
    <mergeCell ref="B11:H11"/>
    <mergeCell ref="B12:F12"/>
    <mergeCell ref="B13:F13"/>
    <mergeCell ref="B14:D14"/>
    <mergeCell ref="B3:H4"/>
    <mergeCell ref="B10:H10"/>
    <mergeCell ref="B6:H6"/>
    <mergeCell ref="B8:H8"/>
    <mergeCell ref="B9:H9"/>
    <mergeCell ref="B7:H7"/>
  </mergeCells>
  <printOptions/>
  <pageMargins left="0.19" right="0.31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">
    <tabColor indexed="32"/>
    <pageSetUpPr fitToPage="1"/>
  </sheetPr>
  <dimension ref="A1:K40"/>
  <sheetViews>
    <sheetView showGridLines="0" workbookViewId="0" topLeftCell="A28">
      <selection activeCell="D37" sqref="D37:J37"/>
    </sheetView>
  </sheetViews>
  <sheetFormatPr defaultColWidth="11.421875" defaultRowHeight="12.75"/>
  <cols>
    <col min="1" max="1" width="11.8515625" style="76" customWidth="1"/>
    <col min="2" max="2" width="12.28125" style="1" customWidth="1"/>
    <col min="3" max="7" width="11.421875" style="1" customWidth="1"/>
    <col min="8" max="11" width="12.28125" style="1" customWidth="1"/>
    <col min="12" max="16384" width="11.421875" style="1" customWidth="1"/>
  </cols>
  <sheetData>
    <row r="1" spans="1:11" ht="15">
      <c r="A1" s="96"/>
      <c r="B1" s="147" t="s">
        <v>0</v>
      </c>
      <c r="C1" s="148"/>
      <c r="D1" s="148"/>
      <c r="E1" s="149"/>
      <c r="F1" s="149"/>
      <c r="G1" s="149"/>
      <c r="H1" s="149"/>
      <c r="I1" s="149"/>
      <c r="J1" s="149"/>
      <c r="K1" s="149"/>
    </row>
    <row r="2" spans="2:11" ht="18.75" customHeight="1">
      <c r="B2" s="80"/>
      <c r="C2" s="80"/>
      <c r="D2" s="80"/>
      <c r="E2" s="81" t="s">
        <v>24</v>
      </c>
      <c r="F2" s="82"/>
      <c r="G2" s="177"/>
      <c r="H2" s="178"/>
      <c r="I2" s="178"/>
      <c r="J2" s="179"/>
      <c r="K2" s="80"/>
    </row>
    <row r="3" spans="2:11" ht="18.75" customHeight="1">
      <c r="B3" s="80"/>
      <c r="C3" s="80"/>
      <c r="D3" s="80"/>
      <c r="E3" s="81" t="s">
        <v>25</v>
      </c>
      <c r="F3" s="82"/>
      <c r="G3" s="180"/>
      <c r="H3" s="181"/>
      <c r="I3" s="181"/>
      <c r="J3" s="182"/>
      <c r="K3" s="80"/>
    </row>
    <row r="4" spans="2:11" ht="18.75" customHeight="1">
      <c r="B4" s="83"/>
      <c r="C4" s="83"/>
      <c r="D4" s="83"/>
      <c r="E4" s="84"/>
      <c r="F4" s="85"/>
      <c r="G4" s="86"/>
      <c r="H4" s="86"/>
      <c r="I4" s="86"/>
      <c r="J4" s="86"/>
      <c r="K4" s="80"/>
    </row>
    <row r="5" spans="1:11" ht="28.5" customHeight="1">
      <c r="A5" s="77" t="s">
        <v>130</v>
      </c>
      <c r="B5" s="167" t="s">
        <v>134</v>
      </c>
      <c r="C5" s="167"/>
      <c r="D5" s="167"/>
      <c r="E5" s="167"/>
      <c r="F5" s="167"/>
      <c r="G5" s="167"/>
      <c r="H5" s="167"/>
      <c r="I5" s="167"/>
      <c r="J5" s="167"/>
      <c r="K5" s="80"/>
    </row>
    <row r="6" spans="2:11" ht="18.75" customHeight="1">
      <c r="B6" s="80"/>
      <c r="C6" s="80"/>
      <c r="D6" s="80"/>
      <c r="E6" s="81"/>
      <c r="F6" s="82"/>
      <c r="G6" s="87"/>
      <c r="H6" s="87"/>
      <c r="I6" s="87"/>
      <c r="J6" s="87"/>
      <c r="K6" s="80"/>
    </row>
    <row r="7" spans="1:11" s="2" customFormat="1" ht="19.5" customHeight="1">
      <c r="A7" s="78"/>
      <c r="B7" s="88" t="s">
        <v>1</v>
      </c>
      <c r="C7" s="82"/>
      <c r="D7" s="183"/>
      <c r="E7" s="184"/>
      <c r="F7" s="82"/>
      <c r="G7" s="89" t="s">
        <v>133</v>
      </c>
      <c r="H7" s="86"/>
      <c r="I7" s="90"/>
      <c r="J7" s="97"/>
      <c r="K7" s="82"/>
    </row>
    <row r="8" spans="2:11" ht="26.25" customHeight="1">
      <c r="B8" s="91"/>
      <c r="C8" s="80"/>
      <c r="D8" s="80"/>
      <c r="E8" s="80"/>
      <c r="F8" s="80"/>
      <c r="G8" s="185"/>
      <c r="H8" s="186"/>
      <c r="I8" s="186"/>
      <c r="J8" s="186"/>
      <c r="K8" s="186"/>
    </row>
    <row r="9" spans="1:11" s="2" customFormat="1" ht="24.75" customHeight="1">
      <c r="A9" s="78"/>
      <c r="B9" s="88" t="s">
        <v>2</v>
      </c>
      <c r="C9" s="82"/>
      <c r="D9" s="174"/>
      <c r="E9" s="175"/>
      <c r="F9" s="175"/>
      <c r="G9" s="175"/>
      <c r="H9" s="175"/>
      <c r="I9" s="175"/>
      <c r="J9" s="176"/>
      <c r="K9" s="82"/>
    </row>
    <row r="10" spans="2:11" ht="12.75">
      <c r="B10" s="91"/>
      <c r="C10" s="80"/>
      <c r="D10" s="80"/>
      <c r="E10" s="80"/>
      <c r="F10" s="80"/>
      <c r="G10" s="80"/>
      <c r="H10" s="80"/>
      <c r="I10" s="80"/>
      <c r="J10" s="80"/>
      <c r="K10" s="80"/>
    </row>
    <row r="11" spans="1:11" s="2" customFormat="1" ht="24.75" customHeight="1">
      <c r="A11" s="78"/>
      <c r="B11" s="88" t="s">
        <v>26</v>
      </c>
      <c r="C11" s="82"/>
      <c r="D11" s="174"/>
      <c r="E11" s="175"/>
      <c r="F11" s="175"/>
      <c r="G11" s="175"/>
      <c r="H11" s="175"/>
      <c r="I11" s="175"/>
      <c r="J11" s="176"/>
      <c r="K11" s="82"/>
    </row>
    <row r="12" spans="2:11" ht="12.75">
      <c r="B12" s="91"/>
      <c r="C12" s="80"/>
      <c r="D12" s="80"/>
      <c r="E12" s="80"/>
      <c r="F12" s="80"/>
      <c r="G12" s="80"/>
      <c r="H12" s="80"/>
      <c r="I12" s="80"/>
      <c r="J12" s="80"/>
      <c r="K12" s="80"/>
    </row>
    <row r="13" spans="1:11" s="2" customFormat="1" ht="24.75" customHeight="1">
      <c r="A13" s="78"/>
      <c r="B13" s="88" t="s">
        <v>3</v>
      </c>
      <c r="C13" s="82"/>
      <c r="D13" s="189"/>
      <c r="E13" s="190"/>
      <c r="F13" s="190"/>
      <c r="G13" s="190"/>
      <c r="H13" s="190"/>
      <c r="I13" s="190"/>
      <c r="J13" s="191"/>
      <c r="K13" s="82"/>
    </row>
    <row r="14" spans="1:11" s="4" customFormat="1" ht="12.75">
      <c r="A14" s="76"/>
      <c r="B14" s="91"/>
      <c r="C14" s="80"/>
      <c r="D14" s="80"/>
      <c r="E14" s="80"/>
      <c r="F14" s="80"/>
      <c r="G14" s="80"/>
      <c r="H14" s="80"/>
      <c r="I14" s="80"/>
      <c r="J14" s="80"/>
      <c r="K14" s="80"/>
    </row>
    <row r="15" spans="1:11" s="3" customFormat="1" ht="24.75" customHeight="1">
      <c r="A15" s="79"/>
      <c r="B15" s="92" t="s">
        <v>6</v>
      </c>
      <c r="C15" s="93"/>
      <c r="D15" s="174"/>
      <c r="E15" s="175"/>
      <c r="F15" s="176"/>
      <c r="G15" s="187" t="s">
        <v>85</v>
      </c>
      <c r="H15" s="188"/>
      <c r="I15" s="188"/>
      <c r="J15" s="188"/>
      <c r="K15" s="188"/>
    </row>
    <row r="16" spans="2:11" ht="12.75">
      <c r="B16" s="91"/>
      <c r="C16" s="80"/>
      <c r="D16" s="80"/>
      <c r="E16" s="80"/>
      <c r="F16" s="80"/>
      <c r="G16" s="80"/>
      <c r="H16" s="80"/>
      <c r="I16" s="80"/>
      <c r="J16" s="80"/>
      <c r="K16" s="80"/>
    </row>
    <row r="17" spans="1:11" s="2" customFormat="1" ht="24.75" customHeight="1">
      <c r="A17" s="78"/>
      <c r="B17" s="88" t="s">
        <v>7</v>
      </c>
      <c r="C17" s="82"/>
      <c r="D17" s="174"/>
      <c r="E17" s="175"/>
      <c r="F17" s="175"/>
      <c r="G17" s="175"/>
      <c r="H17" s="175"/>
      <c r="I17" s="175"/>
      <c r="J17" s="176"/>
      <c r="K17" s="82"/>
    </row>
    <row r="18" spans="2:11" ht="12.75">
      <c r="B18" s="91"/>
      <c r="C18" s="80"/>
      <c r="D18" s="80"/>
      <c r="E18" s="80"/>
      <c r="F18" s="80"/>
      <c r="G18" s="80"/>
      <c r="H18" s="80"/>
      <c r="I18" s="80"/>
      <c r="J18" s="80"/>
      <c r="K18" s="80"/>
    </row>
    <row r="19" spans="1:11" s="3" customFormat="1" ht="24.75" customHeight="1">
      <c r="A19" s="79"/>
      <c r="B19" s="92" t="s">
        <v>4</v>
      </c>
      <c r="C19" s="93"/>
      <c r="D19" s="174"/>
      <c r="E19" s="175"/>
      <c r="F19" s="175"/>
      <c r="G19" s="175"/>
      <c r="H19" s="175"/>
      <c r="I19" s="175"/>
      <c r="J19" s="176"/>
      <c r="K19" s="93"/>
    </row>
    <row r="20" spans="2:11" ht="12.75">
      <c r="B20" s="91"/>
      <c r="C20" s="80"/>
      <c r="D20" s="80"/>
      <c r="E20" s="80"/>
      <c r="F20" s="80"/>
      <c r="G20" s="80"/>
      <c r="H20" s="80"/>
      <c r="I20" s="80"/>
      <c r="J20" s="80"/>
      <c r="K20" s="80"/>
    </row>
    <row r="21" spans="2:11" ht="12.75">
      <c r="B21" s="91" t="s">
        <v>11</v>
      </c>
      <c r="C21" s="80"/>
      <c r="D21" s="80"/>
      <c r="E21" s="80"/>
      <c r="F21" s="80"/>
      <c r="G21" s="80"/>
      <c r="H21" s="80"/>
      <c r="I21" s="80"/>
      <c r="J21" s="80"/>
      <c r="K21" s="80"/>
    </row>
    <row r="22" spans="2:11" ht="72.75" customHeight="1">
      <c r="B22" s="80"/>
      <c r="C22" s="80"/>
      <c r="D22" s="164"/>
      <c r="E22" s="165"/>
      <c r="F22" s="165"/>
      <c r="G22" s="165"/>
      <c r="H22" s="165"/>
      <c r="I22" s="165"/>
      <c r="J22" s="166"/>
      <c r="K22" s="80"/>
    </row>
    <row r="23" spans="2:11" ht="12.75">
      <c r="B23" s="80"/>
      <c r="C23" s="80"/>
      <c r="D23" s="80"/>
      <c r="E23" s="80"/>
      <c r="F23" s="80"/>
      <c r="G23" s="80"/>
      <c r="H23" s="80"/>
      <c r="I23" s="80"/>
      <c r="J23" s="80"/>
      <c r="K23" s="80"/>
    </row>
    <row r="24" spans="2:11" ht="12.75">
      <c r="B24" s="91" t="s">
        <v>8</v>
      </c>
      <c r="C24" s="80"/>
      <c r="D24" s="94" t="s">
        <v>12</v>
      </c>
      <c r="E24" s="80"/>
      <c r="F24" s="80"/>
      <c r="G24" s="80"/>
      <c r="H24" s="80"/>
      <c r="I24" s="80"/>
      <c r="J24" s="80"/>
      <c r="K24" s="80"/>
    </row>
    <row r="25" spans="2:11" ht="63.75" customHeight="1">
      <c r="B25" s="80"/>
      <c r="C25" s="80"/>
      <c r="D25" s="168"/>
      <c r="E25" s="169"/>
      <c r="F25" s="169"/>
      <c r="G25" s="169"/>
      <c r="H25" s="169"/>
      <c r="I25" s="169"/>
      <c r="J25" s="170"/>
      <c r="K25" s="80"/>
    </row>
    <row r="26" spans="2:11" ht="12.75">
      <c r="B26" s="80"/>
      <c r="C26" s="80"/>
      <c r="D26" s="80"/>
      <c r="E26" s="80"/>
      <c r="F26" s="80"/>
      <c r="G26" s="80"/>
      <c r="H26" s="80"/>
      <c r="I26" s="80"/>
      <c r="J26" s="80"/>
      <c r="K26" s="80"/>
    </row>
    <row r="27" spans="2:11" ht="12.75">
      <c r="B27" s="91" t="s">
        <v>13</v>
      </c>
      <c r="C27" s="80"/>
      <c r="D27" s="94" t="s">
        <v>14</v>
      </c>
      <c r="E27" s="80"/>
      <c r="F27" s="80"/>
      <c r="G27" s="80"/>
      <c r="H27" s="80"/>
      <c r="I27" s="80"/>
      <c r="J27" s="80"/>
      <c r="K27" s="80"/>
    </row>
    <row r="28" spans="2:11" ht="63" customHeight="1">
      <c r="B28" s="80"/>
      <c r="C28" s="80"/>
      <c r="D28" s="168"/>
      <c r="E28" s="169"/>
      <c r="F28" s="169"/>
      <c r="G28" s="169"/>
      <c r="H28" s="169"/>
      <c r="I28" s="169"/>
      <c r="J28" s="170"/>
      <c r="K28" s="80"/>
    </row>
    <row r="29" spans="2:11" ht="12.75">
      <c r="B29" s="80"/>
      <c r="C29" s="80"/>
      <c r="D29" s="80"/>
      <c r="E29" s="80"/>
      <c r="F29" s="80"/>
      <c r="G29" s="80"/>
      <c r="H29" s="80"/>
      <c r="I29" s="80"/>
      <c r="J29" s="80"/>
      <c r="K29" s="80"/>
    </row>
    <row r="30" spans="2:11" ht="12.75">
      <c r="B30" s="91" t="s">
        <v>9</v>
      </c>
      <c r="C30" s="80"/>
      <c r="D30" s="94" t="s">
        <v>15</v>
      </c>
      <c r="E30" s="80"/>
      <c r="F30" s="80"/>
      <c r="G30" s="80"/>
      <c r="H30" s="80"/>
      <c r="I30" s="80"/>
      <c r="J30" s="80"/>
      <c r="K30" s="80"/>
    </row>
    <row r="31" spans="2:11" ht="63.75" customHeight="1">
      <c r="B31" s="80"/>
      <c r="C31" s="80"/>
      <c r="D31" s="168"/>
      <c r="E31" s="169"/>
      <c r="F31" s="169"/>
      <c r="G31" s="169"/>
      <c r="H31" s="169"/>
      <c r="I31" s="169"/>
      <c r="J31" s="170"/>
      <c r="K31" s="80"/>
    </row>
    <row r="32" spans="2:11" ht="12.75">
      <c r="B32" s="80"/>
      <c r="C32" s="80"/>
      <c r="D32" s="80"/>
      <c r="E32" s="80"/>
      <c r="F32" s="80"/>
      <c r="G32" s="80"/>
      <c r="H32" s="80"/>
      <c r="I32" s="80"/>
      <c r="J32" s="80"/>
      <c r="K32" s="80"/>
    </row>
    <row r="33" spans="2:11" ht="12.75">
      <c r="B33" s="91" t="s">
        <v>10</v>
      </c>
      <c r="C33" s="80"/>
      <c r="D33" s="94" t="s">
        <v>16</v>
      </c>
      <c r="E33" s="80"/>
      <c r="F33" s="80"/>
      <c r="G33" s="80"/>
      <c r="H33" s="80"/>
      <c r="I33" s="80"/>
      <c r="J33" s="80"/>
      <c r="K33" s="80"/>
    </row>
    <row r="34" spans="2:11" ht="63" customHeight="1">
      <c r="B34" s="80"/>
      <c r="C34" s="80"/>
      <c r="D34" s="168"/>
      <c r="E34" s="171"/>
      <c r="F34" s="171"/>
      <c r="G34" s="171"/>
      <c r="H34" s="171"/>
      <c r="I34" s="171"/>
      <c r="J34" s="172"/>
      <c r="K34" s="80"/>
    </row>
    <row r="35" spans="2:11" ht="12.75">
      <c r="B35" s="80"/>
      <c r="C35" s="80"/>
      <c r="D35" s="80"/>
      <c r="E35" s="80"/>
      <c r="F35" s="80"/>
      <c r="G35" s="80"/>
      <c r="H35" s="80"/>
      <c r="I35" s="80"/>
      <c r="J35" s="80"/>
      <c r="K35" s="80"/>
    </row>
    <row r="36" spans="2:11" ht="24.75" customHeight="1">
      <c r="B36" s="173" t="s">
        <v>5</v>
      </c>
      <c r="C36" s="173"/>
      <c r="D36" s="173"/>
      <c r="E36" s="173"/>
      <c r="F36" s="173"/>
      <c r="G36" s="173"/>
      <c r="H36" s="173"/>
      <c r="I36" s="173"/>
      <c r="J36" s="173"/>
      <c r="K36" s="80"/>
    </row>
    <row r="37" spans="2:11" ht="77.25" customHeight="1">
      <c r="B37" s="80"/>
      <c r="C37" s="80"/>
      <c r="D37" s="164"/>
      <c r="E37" s="165"/>
      <c r="F37" s="165"/>
      <c r="G37" s="165"/>
      <c r="H37" s="165"/>
      <c r="I37" s="165"/>
      <c r="J37" s="166"/>
      <c r="K37" s="80"/>
    </row>
    <row r="38" spans="2:11" ht="12.75">
      <c r="B38" s="80"/>
      <c r="C38" s="80"/>
      <c r="D38" s="80"/>
      <c r="E38" s="80"/>
      <c r="F38" s="80"/>
      <c r="G38" s="80"/>
      <c r="H38" s="80"/>
      <c r="I38" s="80"/>
      <c r="J38" s="80"/>
      <c r="K38" s="80"/>
    </row>
    <row r="39" spans="2:11" ht="15">
      <c r="B39" s="80"/>
      <c r="C39" s="80"/>
      <c r="D39" s="95" t="s">
        <v>27</v>
      </c>
      <c r="E39" s="80"/>
      <c r="F39" s="80"/>
      <c r="G39" s="80"/>
      <c r="H39" s="80"/>
      <c r="I39" s="80"/>
      <c r="J39" s="80"/>
      <c r="K39" s="80"/>
    </row>
    <row r="40" spans="2:11" ht="12.75">
      <c r="B40" s="80"/>
      <c r="C40" s="80"/>
      <c r="D40" s="80"/>
      <c r="E40" s="80"/>
      <c r="F40" s="80"/>
      <c r="G40" s="80"/>
      <c r="H40" s="80"/>
      <c r="I40" s="80"/>
      <c r="J40" s="80"/>
      <c r="K40" s="80"/>
    </row>
  </sheetData>
  <sheetProtection password="911B" sheet="1" objects="1" scenarios="1"/>
  <mergeCells count="19">
    <mergeCell ref="D15:F15"/>
    <mergeCell ref="G15:K15"/>
    <mergeCell ref="D9:J9"/>
    <mergeCell ref="D11:J11"/>
    <mergeCell ref="D13:J13"/>
    <mergeCell ref="G2:J2"/>
    <mergeCell ref="G3:J3"/>
    <mergeCell ref="D7:E7"/>
    <mergeCell ref="G8:K8"/>
    <mergeCell ref="D37:J37"/>
    <mergeCell ref="B5:J5"/>
    <mergeCell ref="D28:J28"/>
    <mergeCell ref="D31:J31"/>
    <mergeCell ref="D34:J34"/>
    <mergeCell ref="B36:J36"/>
    <mergeCell ref="D17:J17"/>
    <mergeCell ref="D19:J19"/>
    <mergeCell ref="D22:J22"/>
    <mergeCell ref="D25:J25"/>
  </mergeCells>
  <printOptions/>
  <pageMargins left="0.37" right="0.41" top="0.34" bottom="0.29" header="0.23" footer="0.16"/>
  <pageSetup fitToHeight="1" fitToWidth="1" horizontalDpi="600" verticalDpi="600" orientation="portrait" paperSize="9" scale="7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5">
    <tabColor indexed="32"/>
    <pageSetUpPr fitToPage="1"/>
  </sheetPr>
  <dimension ref="A1:Q33"/>
  <sheetViews>
    <sheetView showGridLines="0" workbookViewId="0" topLeftCell="A1">
      <selection activeCell="B5" sqref="B5"/>
    </sheetView>
  </sheetViews>
  <sheetFormatPr defaultColWidth="11.421875" defaultRowHeight="12.75"/>
  <cols>
    <col min="1" max="1" width="6.8515625" style="98" customWidth="1"/>
    <col min="2" max="2" width="8.140625" style="98" customWidth="1"/>
    <col min="3" max="3" width="10.00390625" style="98" customWidth="1"/>
    <col min="4" max="4" width="8.7109375" style="98" customWidth="1"/>
    <col min="5" max="5" width="7.7109375" style="98" customWidth="1"/>
    <col min="6" max="6" width="8.421875" style="98" customWidth="1"/>
    <col min="7" max="7" width="9.28125" style="98" customWidth="1"/>
    <col min="8" max="8" width="11.57421875" style="98" customWidth="1"/>
    <col min="9" max="9" width="10.7109375" style="98" customWidth="1"/>
    <col min="10" max="10" width="9.28125" style="98" customWidth="1"/>
    <col min="11" max="11" width="13.421875" style="98" customWidth="1"/>
    <col min="12" max="12" width="8.28125" style="98" customWidth="1"/>
    <col min="13" max="13" width="10.140625" style="98" customWidth="1"/>
    <col min="14" max="14" width="9.57421875" style="98" customWidth="1"/>
    <col min="15" max="15" width="20.28125" style="98" customWidth="1"/>
    <col min="16" max="16" width="10.421875" style="98" customWidth="1"/>
    <col min="17" max="17" width="9.421875" style="98" customWidth="1"/>
    <col min="18" max="16384" width="11.421875" style="98" customWidth="1"/>
  </cols>
  <sheetData>
    <row r="1" spans="1:16" s="135" customFormat="1" ht="16.5" thickBot="1">
      <c r="A1" s="137"/>
      <c r="B1" s="138"/>
      <c r="C1" s="140" t="s">
        <v>132</v>
      </c>
      <c r="D1" s="140"/>
      <c r="E1" s="140"/>
      <c r="F1" s="140"/>
      <c r="G1" s="140"/>
      <c r="H1" s="140"/>
      <c r="I1" s="140"/>
      <c r="J1" s="140"/>
      <c r="K1" s="140"/>
      <c r="L1" s="145"/>
      <c r="M1" s="146"/>
      <c r="N1" s="134"/>
      <c r="O1" s="136"/>
      <c r="P1" s="136"/>
    </row>
    <row r="2" spans="1:16" s="135" customFormat="1" ht="15.75">
      <c r="A2" s="139"/>
      <c r="B2" s="138"/>
      <c r="C2" s="134" t="s">
        <v>28</v>
      </c>
      <c r="D2" s="193">
        <f>NOM</f>
        <v>0</v>
      </c>
      <c r="E2" s="193"/>
      <c r="F2" s="193"/>
      <c r="H2" s="134" t="s">
        <v>25</v>
      </c>
      <c r="I2" s="134"/>
      <c r="J2" s="193">
        <f>CLUB</f>
        <v>0</v>
      </c>
      <c r="K2" s="193"/>
      <c r="L2" s="193"/>
      <c r="M2" s="193"/>
      <c r="N2" s="136"/>
      <c r="O2" s="136"/>
      <c r="P2" s="136"/>
    </row>
    <row r="3" spans="1:16" s="118" customFormat="1" ht="33.75" customHeight="1">
      <c r="A3" s="194" t="s">
        <v>130</v>
      </c>
      <c r="B3" s="195"/>
      <c r="C3" s="141" t="s">
        <v>29</v>
      </c>
      <c r="D3" s="192">
        <f>DATE</f>
        <v>0</v>
      </c>
      <c r="E3" s="192"/>
      <c r="F3" s="192"/>
      <c r="G3" s="142"/>
      <c r="H3" s="141" t="s">
        <v>30</v>
      </c>
      <c r="I3" s="141"/>
      <c r="J3" s="143">
        <f>COMPETITION</f>
        <v>0</v>
      </c>
      <c r="K3" s="144"/>
      <c r="L3" s="144"/>
      <c r="M3" s="144"/>
      <c r="N3" s="113"/>
      <c r="O3" s="113"/>
      <c r="P3" s="113"/>
    </row>
    <row r="4" spans="1:17" s="101" customFormat="1" ht="27" customHeight="1">
      <c r="A4" s="99" t="s">
        <v>31</v>
      </c>
      <c r="B4" s="100" t="s">
        <v>32</v>
      </c>
      <c r="C4" s="100" t="s">
        <v>17</v>
      </c>
      <c r="D4" s="100" t="s">
        <v>18</v>
      </c>
      <c r="E4" s="101" t="s">
        <v>19</v>
      </c>
      <c r="F4" s="100" t="s">
        <v>20</v>
      </c>
      <c r="G4" s="100" t="s">
        <v>21</v>
      </c>
      <c r="H4" s="100" t="s">
        <v>86</v>
      </c>
      <c r="I4" s="100" t="s">
        <v>87</v>
      </c>
      <c r="J4" s="101" t="s">
        <v>22</v>
      </c>
      <c r="K4" s="100" t="s">
        <v>57</v>
      </c>
      <c r="L4" s="100" t="s">
        <v>23</v>
      </c>
      <c r="M4" s="100" t="s">
        <v>58</v>
      </c>
      <c r="N4" s="102" t="s">
        <v>84</v>
      </c>
      <c r="O4" s="100" t="s">
        <v>59</v>
      </c>
      <c r="P4" s="100" t="s">
        <v>123</v>
      </c>
      <c r="Q4" s="103" t="s">
        <v>124</v>
      </c>
    </row>
    <row r="5" spans="1:17" s="104" customFormat="1" ht="20.25" customHeight="1">
      <c r="A5" s="119">
        <v>1</v>
      </c>
      <c r="B5" s="132"/>
      <c r="C5" s="122" t="str">
        <f>IF(B5=0," ",SUM(B5)/A5)</f>
        <v> </v>
      </c>
      <c r="D5" s="132"/>
      <c r="E5" s="132"/>
      <c r="F5" s="132"/>
      <c r="G5" s="132"/>
      <c r="H5" s="132"/>
      <c r="I5" s="132"/>
      <c r="J5" s="132"/>
      <c r="K5" s="132"/>
      <c r="L5" s="125" t="str">
        <f aca="true" t="shared" si="0" ref="L5:L30">IF(D5=0," ",E5/D5)</f>
        <v> </v>
      </c>
      <c r="M5" s="125" t="str">
        <f>IF(F5=0," ",G5/F5)</f>
        <v> </v>
      </c>
      <c r="N5" s="126" t="str">
        <f>IF(H5=0," ",I5/H5)</f>
        <v> </v>
      </c>
      <c r="O5" s="126" t="str">
        <f>IF(D5=0," ",(D5-K5)/D5)</f>
        <v> </v>
      </c>
      <c r="P5" s="127" t="str">
        <f>IF(D5=0," ",(D5/(12)))</f>
        <v> </v>
      </c>
      <c r="Q5" s="128" t="str">
        <f>IF(B5=0," ",(J5)/D5)</f>
        <v> </v>
      </c>
    </row>
    <row r="6" spans="1:17" s="104" customFormat="1" ht="20.25" customHeight="1">
      <c r="A6" s="120">
        <f aca="true" t="shared" si="1" ref="A6:A30">A5+1</f>
        <v>2</v>
      </c>
      <c r="B6" s="133"/>
      <c r="C6" s="122" t="str">
        <f>IF(B6=0," ",SUM(B5+B6)/A6)</f>
        <v> </v>
      </c>
      <c r="D6" s="133"/>
      <c r="E6" s="133"/>
      <c r="F6" s="133"/>
      <c r="G6" s="133"/>
      <c r="H6" s="133"/>
      <c r="I6" s="133"/>
      <c r="J6" s="133"/>
      <c r="K6" s="133"/>
      <c r="L6" s="129" t="str">
        <f t="shared" si="0"/>
        <v> </v>
      </c>
      <c r="M6" s="129" t="str">
        <f aca="true" t="shared" si="2" ref="M6:M30">IF(F6=0," ",G6/F6)</f>
        <v> </v>
      </c>
      <c r="N6" s="126" t="str">
        <f aca="true" t="shared" si="3" ref="N6:N30">IF(H6=0," ",I6/H6)</f>
        <v> </v>
      </c>
      <c r="O6" s="130" t="str">
        <f aca="true" t="shared" si="4" ref="O6:O30">IF(D6=0," ",(D6-K6)/D6)</f>
        <v> </v>
      </c>
      <c r="P6" s="131" t="str">
        <f aca="true" t="shared" si="5" ref="P6:P30">IF(D6=0," ",(D6/(12)))</f>
        <v> </v>
      </c>
      <c r="Q6" s="128" t="str">
        <f aca="true" t="shared" si="6" ref="Q6:Q30">IF(B6=0," ",(J6)/D6)</f>
        <v> </v>
      </c>
    </row>
    <row r="7" spans="1:17" s="104" customFormat="1" ht="20.25" customHeight="1">
      <c r="A7" s="120">
        <f t="shared" si="1"/>
        <v>3</v>
      </c>
      <c r="B7" s="133"/>
      <c r="C7" s="122" t="str">
        <f>IF(B7=0," ",SUM(B5+B6+B7)/A7)</f>
        <v> </v>
      </c>
      <c r="D7" s="133"/>
      <c r="E7" s="133"/>
      <c r="F7" s="133"/>
      <c r="G7" s="133"/>
      <c r="H7" s="133"/>
      <c r="I7" s="133"/>
      <c r="J7" s="133"/>
      <c r="K7" s="133"/>
      <c r="L7" s="129" t="str">
        <f t="shared" si="0"/>
        <v> </v>
      </c>
      <c r="M7" s="129" t="str">
        <f t="shared" si="2"/>
        <v> </v>
      </c>
      <c r="N7" s="126" t="str">
        <f t="shared" si="3"/>
        <v> </v>
      </c>
      <c r="O7" s="130" t="str">
        <f t="shared" si="4"/>
        <v> </v>
      </c>
      <c r="P7" s="131" t="str">
        <f t="shared" si="5"/>
        <v> </v>
      </c>
      <c r="Q7" s="128" t="str">
        <f t="shared" si="6"/>
        <v> </v>
      </c>
    </row>
    <row r="8" spans="1:17" s="104" customFormat="1" ht="20.25" customHeight="1">
      <c r="A8" s="120">
        <f t="shared" si="1"/>
        <v>4</v>
      </c>
      <c r="B8" s="133"/>
      <c r="C8" s="122" t="str">
        <f>IF(B8=0," ",SUM(B5+B6+B7+B8)/A8)</f>
        <v> </v>
      </c>
      <c r="D8" s="133"/>
      <c r="E8" s="133"/>
      <c r="F8" s="133"/>
      <c r="G8" s="133"/>
      <c r="H8" s="133"/>
      <c r="I8" s="133"/>
      <c r="J8" s="133"/>
      <c r="K8" s="133"/>
      <c r="L8" s="129" t="str">
        <f t="shared" si="0"/>
        <v> </v>
      </c>
      <c r="M8" s="129" t="str">
        <f t="shared" si="2"/>
        <v> </v>
      </c>
      <c r="N8" s="126" t="str">
        <f t="shared" si="3"/>
        <v> </v>
      </c>
      <c r="O8" s="130" t="str">
        <f t="shared" si="4"/>
        <v> </v>
      </c>
      <c r="P8" s="131" t="str">
        <f t="shared" si="5"/>
        <v> </v>
      </c>
      <c r="Q8" s="128" t="str">
        <f t="shared" si="6"/>
        <v> </v>
      </c>
    </row>
    <row r="9" spans="1:17" s="104" customFormat="1" ht="20.25" customHeight="1">
      <c r="A9" s="120">
        <f t="shared" si="1"/>
        <v>5</v>
      </c>
      <c r="B9" s="133"/>
      <c r="C9" s="123" t="str">
        <f>IF(B9=0," ",SUM(B5+B6+B7+B8+B9)/A9)</f>
        <v> </v>
      </c>
      <c r="D9" s="133"/>
      <c r="E9" s="133"/>
      <c r="F9" s="133"/>
      <c r="G9" s="133"/>
      <c r="H9" s="133"/>
      <c r="I9" s="133"/>
      <c r="J9" s="133"/>
      <c r="K9" s="133"/>
      <c r="L9" s="129" t="str">
        <f t="shared" si="0"/>
        <v> </v>
      </c>
      <c r="M9" s="129" t="str">
        <f t="shared" si="2"/>
        <v> </v>
      </c>
      <c r="N9" s="126" t="str">
        <f t="shared" si="3"/>
        <v> </v>
      </c>
      <c r="O9" s="130" t="str">
        <f t="shared" si="4"/>
        <v> </v>
      </c>
      <c r="P9" s="131" t="str">
        <f t="shared" si="5"/>
        <v> </v>
      </c>
      <c r="Q9" s="128" t="str">
        <f t="shared" si="6"/>
        <v> </v>
      </c>
    </row>
    <row r="10" spans="1:17" s="104" customFormat="1" ht="20.25" customHeight="1">
      <c r="A10" s="120">
        <f t="shared" si="1"/>
        <v>6</v>
      </c>
      <c r="B10" s="132"/>
      <c r="C10" s="124" t="str">
        <f>IF(B10=0," ",SUM(B5+B6+B7+B8+B9+B10)/A10)</f>
        <v> </v>
      </c>
      <c r="D10" s="133"/>
      <c r="E10" s="133"/>
      <c r="F10" s="133"/>
      <c r="G10" s="133"/>
      <c r="H10" s="133"/>
      <c r="I10" s="133"/>
      <c r="J10" s="133"/>
      <c r="K10" s="133"/>
      <c r="L10" s="129" t="str">
        <f t="shared" si="0"/>
        <v> </v>
      </c>
      <c r="M10" s="129" t="str">
        <f t="shared" si="2"/>
        <v> </v>
      </c>
      <c r="N10" s="126" t="str">
        <f t="shared" si="3"/>
        <v> </v>
      </c>
      <c r="O10" s="130" t="str">
        <f t="shared" si="4"/>
        <v> </v>
      </c>
      <c r="P10" s="131" t="str">
        <f t="shared" si="5"/>
        <v> </v>
      </c>
      <c r="Q10" s="128" t="str">
        <f t="shared" si="6"/>
        <v> </v>
      </c>
    </row>
    <row r="11" spans="1:17" s="104" customFormat="1" ht="20.25" customHeight="1">
      <c r="A11" s="120">
        <f t="shared" si="1"/>
        <v>7</v>
      </c>
      <c r="B11" s="133"/>
      <c r="C11" s="124" t="str">
        <f>IF(B11=0," ",SUM(B5+B6+B7+B8+B9+B10+B11)/A11)</f>
        <v> </v>
      </c>
      <c r="D11" s="133"/>
      <c r="E11" s="133"/>
      <c r="F11" s="133"/>
      <c r="G11" s="133"/>
      <c r="H11" s="133"/>
      <c r="I11" s="133"/>
      <c r="J11" s="133"/>
      <c r="K11" s="133"/>
      <c r="L11" s="129" t="str">
        <f t="shared" si="0"/>
        <v> </v>
      </c>
      <c r="M11" s="129" t="str">
        <f t="shared" si="2"/>
        <v> </v>
      </c>
      <c r="N11" s="126" t="str">
        <f t="shared" si="3"/>
        <v> </v>
      </c>
      <c r="O11" s="130" t="str">
        <f t="shared" si="4"/>
        <v> </v>
      </c>
      <c r="P11" s="131" t="str">
        <f t="shared" si="5"/>
        <v> </v>
      </c>
      <c r="Q11" s="128" t="str">
        <f t="shared" si="6"/>
        <v> </v>
      </c>
    </row>
    <row r="12" spans="1:17" s="104" customFormat="1" ht="20.25" customHeight="1">
      <c r="A12" s="120">
        <f t="shared" si="1"/>
        <v>8</v>
      </c>
      <c r="B12" s="133"/>
      <c r="C12" s="124" t="str">
        <f>IF(B12=0," ",SUM(B5+B6+B7+B8+B9+B10+B11+B12)/A12)</f>
        <v> </v>
      </c>
      <c r="D12" s="133"/>
      <c r="E12" s="133"/>
      <c r="F12" s="133"/>
      <c r="G12" s="133"/>
      <c r="H12" s="133"/>
      <c r="I12" s="133"/>
      <c r="J12" s="133"/>
      <c r="K12" s="133"/>
      <c r="L12" s="129" t="str">
        <f t="shared" si="0"/>
        <v> </v>
      </c>
      <c r="M12" s="129" t="str">
        <f t="shared" si="2"/>
        <v> </v>
      </c>
      <c r="N12" s="126" t="str">
        <f t="shared" si="3"/>
        <v> </v>
      </c>
      <c r="O12" s="130" t="str">
        <f t="shared" si="4"/>
        <v> </v>
      </c>
      <c r="P12" s="131" t="str">
        <f t="shared" si="5"/>
        <v> </v>
      </c>
      <c r="Q12" s="128" t="str">
        <f t="shared" si="6"/>
        <v> </v>
      </c>
    </row>
    <row r="13" spans="1:17" s="104" customFormat="1" ht="20.25" customHeight="1">
      <c r="A13" s="120">
        <f t="shared" si="1"/>
        <v>9</v>
      </c>
      <c r="B13" s="133"/>
      <c r="C13" s="124" t="str">
        <f>IF(B13=0," ",SUM(B5+B6+B7+B8+B9+B10+B11+B12+B13)/A13)</f>
        <v> </v>
      </c>
      <c r="D13" s="133"/>
      <c r="E13" s="133"/>
      <c r="F13" s="133"/>
      <c r="G13" s="133"/>
      <c r="H13" s="133"/>
      <c r="I13" s="133"/>
      <c r="J13" s="133"/>
      <c r="K13" s="133"/>
      <c r="L13" s="129" t="str">
        <f t="shared" si="0"/>
        <v> </v>
      </c>
      <c r="M13" s="129" t="str">
        <f t="shared" si="2"/>
        <v> </v>
      </c>
      <c r="N13" s="126" t="str">
        <f t="shared" si="3"/>
        <v> </v>
      </c>
      <c r="O13" s="130" t="str">
        <f t="shared" si="4"/>
        <v> </v>
      </c>
      <c r="P13" s="131" t="str">
        <f t="shared" si="5"/>
        <v> </v>
      </c>
      <c r="Q13" s="128" t="str">
        <f t="shared" si="6"/>
        <v> </v>
      </c>
    </row>
    <row r="14" spans="1:17" s="104" customFormat="1" ht="20.25" customHeight="1">
      <c r="A14" s="120">
        <f t="shared" si="1"/>
        <v>10</v>
      </c>
      <c r="B14" s="133"/>
      <c r="C14" s="124" t="str">
        <f>IF(B14=0," ",SUM(B5+B6+B7+B8+B9+B10+B11+B12+B13+B14)/A14)</f>
        <v> </v>
      </c>
      <c r="D14" s="133"/>
      <c r="E14" s="133"/>
      <c r="F14" s="133"/>
      <c r="G14" s="133"/>
      <c r="H14" s="133"/>
      <c r="I14" s="133"/>
      <c r="J14" s="133"/>
      <c r="K14" s="133"/>
      <c r="L14" s="129" t="str">
        <f t="shared" si="0"/>
        <v> </v>
      </c>
      <c r="M14" s="129" t="str">
        <f t="shared" si="2"/>
        <v> </v>
      </c>
      <c r="N14" s="126" t="str">
        <f t="shared" si="3"/>
        <v> </v>
      </c>
      <c r="O14" s="130" t="str">
        <f t="shared" si="4"/>
        <v> </v>
      </c>
      <c r="P14" s="131" t="str">
        <f t="shared" si="5"/>
        <v> </v>
      </c>
      <c r="Q14" s="128" t="str">
        <f t="shared" si="6"/>
        <v> </v>
      </c>
    </row>
    <row r="15" spans="1:17" s="104" customFormat="1" ht="20.25" customHeight="1">
      <c r="A15" s="120">
        <f t="shared" si="1"/>
        <v>11</v>
      </c>
      <c r="B15" s="133"/>
      <c r="C15" s="124" t="str">
        <f>IF(B15=0," ",SUM(B5+B6+B7+B8+B9+B10+B11+B12+B13+B14+B15)/A15)</f>
        <v> </v>
      </c>
      <c r="D15" s="133"/>
      <c r="E15" s="133"/>
      <c r="F15" s="133"/>
      <c r="G15" s="133"/>
      <c r="H15" s="133"/>
      <c r="I15" s="133"/>
      <c r="J15" s="133"/>
      <c r="K15" s="133"/>
      <c r="L15" s="129" t="str">
        <f t="shared" si="0"/>
        <v> </v>
      </c>
      <c r="M15" s="129" t="str">
        <f t="shared" si="2"/>
        <v> </v>
      </c>
      <c r="N15" s="126" t="str">
        <f t="shared" si="3"/>
        <v> </v>
      </c>
      <c r="O15" s="130" t="str">
        <f t="shared" si="4"/>
        <v> </v>
      </c>
      <c r="P15" s="131" t="str">
        <f t="shared" si="5"/>
        <v> </v>
      </c>
      <c r="Q15" s="128" t="str">
        <f t="shared" si="6"/>
        <v> </v>
      </c>
    </row>
    <row r="16" spans="1:17" s="104" customFormat="1" ht="20.25" customHeight="1">
      <c r="A16" s="120">
        <f t="shared" si="1"/>
        <v>12</v>
      </c>
      <c r="B16" s="133"/>
      <c r="C16" s="124" t="str">
        <f>IF(B16=0," ",SUM(B5+B6+B7+B8+B9+B10+B11+B12+B13+B14+B15+B16)/A16)</f>
        <v> </v>
      </c>
      <c r="D16" s="133"/>
      <c r="E16" s="133"/>
      <c r="F16" s="133"/>
      <c r="G16" s="133"/>
      <c r="H16" s="133"/>
      <c r="I16" s="133"/>
      <c r="J16" s="133"/>
      <c r="K16" s="133"/>
      <c r="L16" s="129" t="str">
        <f t="shared" si="0"/>
        <v> </v>
      </c>
      <c r="M16" s="129" t="str">
        <f t="shared" si="2"/>
        <v> </v>
      </c>
      <c r="N16" s="126" t="str">
        <f t="shared" si="3"/>
        <v> </v>
      </c>
      <c r="O16" s="130" t="str">
        <f t="shared" si="4"/>
        <v> </v>
      </c>
      <c r="P16" s="131" t="str">
        <f t="shared" si="5"/>
        <v> </v>
      </c>
      <c r="Q16" s="128" t="str">
        <f t="shared" si="6"/>
        <v> </v>
      </c>
    </row>
    <row r="17" spans="1:17" s="104" customFormat="1" ht="20.25" customHeight="1">
      <c r="A17" s="120">
        <f t="shared" si="1"/>
        <v>13</v>
      </c>
      <c r="B17" s="133"/>
      <c r="C17" s="124" t="str">
        <f>IF(B17=0," ",SUM(B5+B6+B7+B8+B9+B10+B11+B12+B13+B14+B15+B16+B17)/A17)</f>
        <v> </v>
      </c>
      <c r="D17" s="133"/>
      <c r="E17" s="133"/>
      <c r="F17" s="133"/>
      <c r="G17" s="133"/>
      <c r="H17" s="133"/>
      <c r="I17" s="133"/>
      <c r="J17" s="133"/>
      <c r="K17" s="133"/>
      <c r="L17" s="129" t="str">
        <f t="shared" si="0"/>
        <v> </v>
      </c>
      <c r="M17" s="129" t="str">
        <f t="shared" si="2"/>
        <v> </v>
      </c>
      <c r="N17" s="126" t="str">
        <f t="shared" si="3"/>
        <v> </v>
      </c>
      <c r="O17" s="130" t="str">
        <f t="shared" si="4"/>
        <v> </v>
      </c>
      <c r="P17" s="131" t="str">
        <f t="shared" si="5"/>
        <v> </v>
      </c>
      <c r="Q17" s="128" t="str">
        <f t="shared" si="6"/>
        <v> </v>
      </c>
    </row>
    <row r="18" spans="1:17" s="104" customFormat="1" ht="20.25" customHeight="1">
      <c r="A18" s="120">
        <f t="shared" si="1"/>
        <v>14</v>
      </c>
      <c r="B18" s="133"/>
      <c r="C18" s="124" t="str">
        <f>IF(B18=0," ",SUM(B5+B6+B7+B8+B9+B10+B11+B12+B13+B14+B15+B16+B17+B18)/A18)</f>
        <v> </v>
      </c>
      <c r="D18" s="133"/>
      <c r="E18" s="133"/>
      <c r="F18" s="133"/>
      <c r="G18" s="133"/>
      <c r="H18" s="133"/>
      <c r="I18" s="133"/>
      <c r="J18" s="133"/>
      <c r="K18" s="133"/>
      <c r="L18" s="129" t="str">
        <f t="shared" si="0"/>
        <v> </v>
      </c>
      <c r="M18" s="129" t="str">
        <f t="shared" si="2"/>
        <v> </v>
      </c>
      <c r="N18" s="126" t="str">
        <f t="shared" si="3"/>
        <v> </v>
      </c>
      <c r="O18" s="130" t="str">
        <f t="shared" si="4"/>
        <v> </v>
      </c>
      <c r="P18" s="131" t="str">
        <f t="shared" si="5"/>
        <v> </v>
      </c>
      <c r="Q18" s="128" t="str">
        <f t="shared" si="6"/>
        <v> </v>
      </c>
    </row>
    <row r="19" spans="1:17" s="104" customFormat="1" ht="20.25" customHeight="1">
      <c r="A19" s="120">
        <f t="shared" si="1"/>
        <v>15</v>
      </c>
      <c r="B19" s="133"/>
      <c r="C19" s="124" t="str">
        <f>IF(B19=0," ",SUM(B5+B6+B7+B8+B9+B10+B11+B12+B13+B14+B15+B16+B17+B18+B19)/A19)</f>
        <v> </v>
      </c>
      <c r="D19" s="133"/>
      <c r="E19" s="133"/>
      <c r="F19" s="133"/>
      <c r="G19" s="133"/>
      <c r="H19" s="133"/>
      <c r="I19" s="133"/>
      <c r="J19" s="133"/>
      <c r="K19" s="133"/>
      <c r="L19" s="129" t="str">
        <f t="shared" si="0"/>
        <v> </v>
      </c>
      <c r="M19" s="129" t="str">
        <f t="shared" si="2"/>
        <v> </v>
      </c>
      <c r="N19" s="126" t="str">
        <f t="shared" si="3"/>
        <v> </v>
      </c>
      <c r="O19" s="130" t="str">
        <f t="shared" si="4"/>
        <v> </v>
      </c>
      <c r="P19" s="131" t="str">
        <f t="shared" si="5"/>
        <v> </v>
      </c>
      <c r="Q19" s="128" t="str">
        <f t="shared" si="6"/>
        <v> </v>
      </c>
    </row>
    <row r="20" spans="1:17" s="104" customFormat="1" ht="20.25" customHeight="1">
      <c r="A20" s="120">
        <f t="shared" si="1"/>
        <v>16</v>
      </c>
      <c r="B20" s="133"/>
      <c r="C20" s="124" t="str">
        <f>IF(B20=0," ",SUM(B5+B6+B7+B8+B9+B10+B11+B12+B13+B14+B15+B16+B17+B18+B19+B20)/A20)</f>
        <v> </v>
      </c>
      <c r="D20" s="133"/>
      <c r="E20" s="133"/>
      <c r="F20" s="133"/>
      <c r="G20" s="133"/>
      <c r="H20" s="133"/>
      <c r="I20" s="133"/>
      <c r="J20" s="133"/>
      <c r="K20" s="133"/>
      <c r="L20" s="129" t="str">
        <f t="shared" si="0"/>
        <v> </v>
      </c>
      <c r="M20" s="129" t="str">
        <f t="shared" si="2"/>
        <v> </v>
      </c>
      <c r="N20" s="126" t="str">
        <f t="shared" si="3"/>
        <v> </v>
      </c>
      <c r="O20" s="130" t="str">
        <f t="shared" si="4"/>
        <v> </v>
      </c>
      <c r="P20" s="131" t="str">
        <f t="shared" si="5"/>
        <v> </v>
      </c>
      <c r="Q20" s="128" t="str">
        <f t="shared" si="6"/>
        <v> </v>
      </c>
    </row>
    <row r="21" spans="1:17" s="104" customFormat="1" ht="20.25" customHeight="1">
      <c r="A21" s="120">
        <f t="shared" si="1"/>
        <v>17</v>
      </c>
      <c r="B21" s="133"/>
      <c r="C21" s="124" t="str">
        <f>IF(B21=0," ",SUM(B5+B6+B7+B8+B9+B10+B11+B12+B13+B14+B15+B16+B17+B18+B19+B20+B21)/A21)</f>
        <v> </v>
      </c>
      <c r="D21" s="133"/>
      <c r="E21" s="133"/>
      <c r="F21" s="133"/>
      <c r="G21" s="133"/>
      <c r="H21" s="133"/>
      <c r="I21" s="133"/>
      <c r="J21" s="133"/>
      <c r="K21" s="133"/>
      <c r="L21" s="129" t="str">
        <f t="shared" si="0"/>
        <v> </v>
      </c>
      <c r="M21" s="129" t="str">
        <f t="shared" si="2"/>
        <v> </v>
      </c>
      <c r="N21" s="126" t="str">
        <f t="shared" si="3"/>
        <v> </v>
      </c>
      <c r="O21" s="130" t="str">
        <f t="shared" si="4"/>
        <v> </v>
      </c>
      <c r="P21" s="131" t="str">
        <f t="shared" si="5"/>
        <v> </v>
      </c>
      <c r="Q21" s="128" t="str">
        <f t="shared" si="6"/>
        <v> </v>
      </c>
    </row>
    <row r="22" spans="1:17" s="104" customFormat="1" ht="20.25" customHeight="1">
      <c r="A22" s="120">
        <f t="shared" si="1"/>
        <v>18</v>
      </c>
      <c r="B22" s="133"/>
      <c r="C22" s="124" t="str">
        <f>IF(B22=0," ",SUM(B5+B6+B7+B8+B9+B10+B11+B12+B13+B14+B15+B16+B17+B18+B19+B20+B21+B22)/A22)</f>
        <v> </v>
      </c>
      <c r="D22" s="133"/>
      <c r="E22" s="133"/>
      <c r="F22" s="133"/>
      <c r="G22" s="133"/>
      <c r="H22" s="133"/>
      <c r="I22" s="133"/>
      <c r="J22" s="133"/>
      <c r="K22" s="133"/>
      <c r="L22" s="129" t="str">
        <f t="shared" si="0"/>
        <v> </v>
      </c>
      <c r="M22" s="129" t="str">
        <f t="shared" si="2"/>
        <v> </v>
      </c>
      <c r="N22" s="126" t="str">
        <f t="shared" si="3"/>
        <v> </v>
      </c>
      <c r="O22" s="130" t="str">
        <f t="shared" si="4"/>
        <v> </v>
      </c>
      <c r="P22" s="131" t="str">
        <f t="shared" si="5"/>
        <v> </v>
      </c>
      <c r="Q22" s="128" t="str">
        <f t="shared" si="6"/>
        <v> </v>
      </c>
    </row>
    <row r="23" spans="1:17" s="104" customFormat="1" ht="20.25" customHeight="1">
      <c r="A23" s="120">
        <f t="shared" si="1"/>
        <v>19</v>
      </c>
      <c r="B23" s="133"/>
      <c r="C23" s="124" t="str">
        <f>IF(B23=0," ",SUM(B5+B6+B7+B8+B9+B10+B11+B12+B13+B14+B15+B16+B17+B18+B19+B20+B21+B22+B23)/A23)</f>
        <v> </v>
      </c>
      <c r="D23" s="133"/>
      <c r="E23" s="133"/>
      <c r="F23" s="133"/>
      <c r="G23" s="133"/>
      <c r="H23" s="133"/>
      <c r="I23" s="133"/>
      <c r="J23" s="133"/>
      <c r="K23" s="133"/>
      <c r="L23" s="129" t="str">
        <f t="shared" si="0"/>
        <v> </v>
      </c>
      <c r="M23" s="129" t="str">
        <f t="shared" si="2"/>
        <v> </v>
      </c>
      <c r="N23" s="126" t="str">
        <f t="shared" si="3"/>
        <v> </v>
      </c>
      <c r="O23" s="130" t="str">
        <f t="shared" si="4"/>
        <v> </v>
      </c>
      <c r="P23" s="131" t="str">
        <f t="shared" si="5"/>
        <v> </v>
      </c>
      <c r="Q23" s="128" t="str">
        <f t="shared" si="6"/>
        <v> </v>
      </c>
    </row>
    <row r="24" spans="1:17" s="104" customFormat="1" ht="20.25" customHeight="1">
      <c r="A24" s="121">
        <f t="shared" si="1"/>
        <v>20</v>
      </c>
      <c r="B24" s="133"/>
      <c r="C24" s="124" t="str">
        <f>IF(B24=0," ",SUM(B5+B6+B7+B8+B9+B10+B11+B12+B13+B14+B15+B16+B17+B18+B19+B20+B21+B22+B23+B24)/A24)</f>
        <v> </v>
      </c>
      <c r="D24" s="133"/>
      <c r="E24" s="133"/>
      <c r="F24" s="133"/>
      <c r="G24" s="133"/>
      <c r="H24" s="133"/>
      <c r="I24" s="133"/>
      <c r="J24" s="133"/>
      <c r="K24" s="133"/>
      <c r="L24" s="129" t="str">
        <f t="shared" si="0"/>
        <v> </v>
      </c>
      <c r="M24" s="129" t="str">
        <f t="shared" si="2"/>
        <v> </v>
      </c>
      <c r="N24" s="126" t="str">
        <f t="shared" si="3"/>
        <v> </v>
      </c>
      <c r="O24" s="130" t="str">
        <f t="shared" si="4"/>
        <v> </v>
      </c>
      <c r="P24" s="131" t="str">
        <f t="shared" si="5"/>
        <v> </v>
      </c>
      <c r="Q24" s="128" t="str">
        <f t="shared" si="6"/>
        <v> </v>
      </c>
    </row>
    <row r="25" spans="1:17" s="104" customFormat="1" ht="20.25" customHeight="1">
      <c r="A25" s="121">
        <f t="shared" si="1"/>
        <v>21</v>
      </c>
      <c r="B25" s="133"/>
      <c r="C25" s="124" t="str">
        <f>IF(B25=0," ",SUM(B5+B6+B7+B8+B9+B10+B11+B12+B13+B14+B15+B16+B17+B18+B19+B20+B21+B22+B23+B24+B25)/A25)</f>
        <v> </v>
      </c>
      <c r="D25" s="133"/>
      <c r="E25" s="133"/>
      <c r="F25" s="133"/>
      <c r="G25" s="133"/>
      <c r="H25" s="133"/>
      <c r="I25" s="133"/>
      <c r="J25" s="133"/>
      <c r="K25" s="133"/>
      <c r="L25" s="129" t="str">
        <f t="shared" si="0"/>
        <v> </v>
      </c>
      <c r="M25" s="129" t="str">
        <f t="shared" si="2"/>
        <v> </v>
      </c>
      <c r="N25" s="126" t="str">
        <f t="shared" si="3"/>
        <v> </v>
      </c>
      <c r="O25" s="130" t="str">
        <f t="shared" si="4"/>
        <v> </v>
      </c>
      <c r="P25" s="131" t="str">
        <f t="shared" si="5"/>
        <v> </v>
      </c>
      <c r="Q25" s="128" t="str">
        <f t="shared" si="6"/>
        <v> </v>
      </c>
    </row>
    <row r="26" spans="1:17" s="104" customFormat="1" ht="20.25" customHeight="1">
      <c r="A26" s="121">
        <f t="shared" si="1"/>
        <v>22</v>
      </c>
      <c r="B26" s="133"/>
      <c r="C26" s="124" t="str">
        <f>IF(B26=0," ",SUM(B5+B6+B7+B8+B9+B10+B11+B12+B13+B14+B15+B16+B17+B18+B19+B20+B21+B22+B23+B24+B25+B26)/A26)</f>
        <v> </v>
      </c>
      <c r="D26" s="133"/>
      <c r="E26" s="133"/>
      <c r="F26" s="133"/>
      <c r="G26" s="133"/>
      <c r="H26" s="133"/>
      <c r="I26" s="133"/>
      <c r="J26" s="133"/>
      <c r="K26" s="133"/>
      <c r="L26" s="129" t="str">
        <f t="shared" si="0"/>
        <v> </v>
      </c>
      <c r="M26" s="129" t="str">
        <f t="shared" si="2"/>
        <v> </v>
      </c>
      <c r="N26" s="126" t="str">
        <f t="shared" si="3"/>
        <v> </v>
      </c>
      <c r="O26" s="130" t="str">
        <f t="shared" si="4"/>
        <v> </v>
      </c>
      <c r="P26" s="131" t="str">
        <f t="shared" si="5"/>
        <v> </v>
      </c>
      <c r="Q26" s="128" t="str">
        <f t="shared" si="6"/>
        <v> </v>
      </c>
    </row>
    <row r="27" spans="1:17" s="104" customFormat="1" ht="20.25" customHeight="1">
      <c r="A27" s="121">
        <f t="shared" si="1"/>
        <v>23</v>
      </c>
      <c r="B27" s="133"/>
      <c r="C27" s="124" t="str">
        <f>IF(B27=0," ",SUM(B5+B6+B7+B8+B9+B10+B11+B12+B13+B14+B15+B16+B17+B18+B19+B20+B21+B22+B23+B24+B25+B26+B27)/A27)</f>
        <v> </v>
      </c>
      <c r="D27" s="133"/>
      <c r="E27" s="133"/>
      <c r="F27" s="133"/>
      <c r="G27" s="133"/>
      <c r="H27" s="133"/>
      <c r="I27" s="133"/>
      <c r="J27" s="133"/>
      <c r="K27" s="133"/>
      <c r="L27" s="129" t="str">
        <f t="shared" si="0"/>
        <v> </v>
      </c>
      <c r="M27" s="129" t="str">
        <f t="shared" si="2"/>
        <v> </v>
      </c>
      <c r="N27" s="126" t="str">
        <f t="shared" si="3"/>
        <v> </v>
      </c>
      <c r="O27" s="130" t="str">
        <f t="shared" si="4"/>
        <v> </v>
      </c>
      <c r="P27" s="131" t="str">
        <f t="shared" si="5"/>
        <v> </v>
      </c>
      <c r="Q27" s="128" t="str">
        <f t="shared" si="6"/>
        <v> </v>
      </c>
    </row>
    <row r="28" spans="1:17" s="104" customFormat="1" ht="20.25" customHeight="1">
      <c r="A28" s="121">
        <f t="shared" si="1"/>
        <v>24</v>
      </c>
      <c r="B28" s="133"/>
      <c r="C28" s="124" t="str">
        <f>IF(B28=0," ",SUM(B5+B6+B7+B8+B9+B10+B11+B12+B13+B14+B15+B16+B17+B18+B19+B20+B21+B22+B23+B24+B25+B26+B27+B28)/A28)</f>
        <v> </v>
      </c>
      <c r="D28" s="133"/>
      <c r="E28" s="133"/>
      <c r="F28" s="133"/>
      <c r="G28" s="133"/>
      <c r="H28" s="133"/>
      <c r="I28" s="133"/>
      <c r="J28" s="133"/>
      <c r="K28" s="133"/>
      <c r="L28" s="129" t="str">
        <f t="shared" si="0"/>
        <v> </v>
      </c>
      <c r="M28" s="129" t="str">
        <f t="shared" si="2"/>
        <v> </v>
      </c>
      <c r="N28" s="126" t="str">
        <f t="shared" si="3"/>
        <v> </v>
      </c>
      <c r="O28" s="130" t="str">
        <f t="shared" si="4"/>
        <v> </v>
      </c>
      <c r="P28" s="131" t="str">
        <f t="shared" si="5"/>
        <v> </v>
      </c>
      <c r="Q28" s="128" t="str">
        <f t="shared" si="6"/>
        <v> </v>
      </c>
    </row>
    <row r="29" spans="1:17" s="104" customFormat="1" ht="20.25" customHeight="1">
      <c r="A29" s="121">
        <f t="shared" si="1"/>
        <v>25</v>
      </c>
      <c r="B29" s="133"/>
      <c r="C29" s="124" t="str">
        <f>IF(B29=0," ",SUM(B5+B6+B7+B8+B9+B10+B11+B12+B13+B14+B15+B16+B17+B18+B19+B20+B21+B22+B23+B24+B25+B26+B27+B28+B29)/A29)</f>
        <v> </v>
      </c>
      <c r="D29" s="133"/>
      <c r="E29" s="133"/>
      <c r="F29" s="133"/>
      <c r="G29" s="133"/>
      <c r="H29" s="133"/>
      <c r="I29" s="133"/>
      <c r="J29" s="133"/>
      <c r="K29" s="133"/>
      <c r="L29" s="129" t="str">
        <f t="shared" si="0"/>
        <v> </v>
      </c>
      <c r="M29" s="129" t="str">
        <f t="shared" si="2"/>
        <v> </v>
      </c>
      <c r="N29" s="126" t="str">
        <f t="shared" si="3"/>
        <v> </v>
      </c>
      <c r="O29" s="130" t="str">
        <f t="shared" si="4"/>
        <v> </v>
      </c>
      <c r="P29" s="131" t="str">
        <f t="shared" si="5"/>
        <v> </v>
      </c>
      <c r="Q29" s="128" t="str">
        <f t="shared" si="6"/>
        <v> </v>
      </c>
    </row>
    <row r="30" spans="1:17" s="104" customFormat="1" ht="20.25" customHeight="1">
      <c r="A30" s="121">
        <f t="shared" si="1"/>
        <v>26</v>
      </c>
      <c r="B30" s="133"/>
      <c r="C30" s="124" t="str">
        <f>IF(B30=0," ",SUM(B5+B6+B7+B8+B9+B10+B11+B12+B13+B14+B15+B16+B17+B18+B19+B20+B21+B22+B23+B24+B25+B26+B27+B28+B29+B30)/A30)</f>
        <v> </v>
      </c>
      <c r="D30" s="133"/>
      <c r="E30" s="133"/>
      <c r="F30" s="133"/>
      <c r="G30" s="133"/>
      <c r="H30" s="133"/>
      <c r="I30" s="133"/>
      <c r="J30" s="133"/>
      <c r="K30" s="133"/>
      <c r="L30" s="129" t="str">
        <f t="shared" si="0"/>
        <v> </v>
      </c>
      <c r="M30" s="129" t="str">
        <f t="shared" si="2"/>
        <v> </v>
      </c>
      <c r="N30" s="126" t="str">
        <f t="shared" si="3"/>
        <v> </v>
      </c>
      <c r="O30" s="130" t="str">
        <f t="shared" si="4"/>
        <v> </v>
      </c>
      <c r="P30" s="131" t="str">
        <f t="shared" si="5"/>
        <v> </v>
      </c>
      <c r="Q30" s="128" t="str">
        <f t="shared" si="6"/>
        <v> </v>
      </c>
    </row>
    <row r="31" spans="1:17" s="104" customFormat="1" ht="18.75" customHeight="1" thickBot="1">
      <c r="A31" s="105"/>
      <c r="B31" s="106">
        <f>SUM(B5:B30)</f>
        <v>0</v>
      </c>
      <c r="C31" s="107">
        <f>IF(B31=0,0,B31/(COUNTA(B5:B30)))</f>
        <v>0</v>
      </c>
      <c r="D31" s="108">
        <f aca="true" t="shared" si="7" ref="D31:K31">SUM(D5:D30)</f>
        <v>0</v>
      </c>
      <c r="E31" s="108">
        <f t="shared" si="7"/>
        <v>0</v>
      </c>
      <c r="F31" s="108">
        <f t="shared" si="7"/>
        <v>0</v>
      </c>
      <c r="G31" s="108">
        <f t="shared" si="7"/>
        <v>0</v>
      </c>
      <c r="H31" s="108">
        <f t="shared" si="7"/>
        <v>0</v>
      </c>
      <c r="I31" s="108">
        <f t="shared" si="7"/>
        <v>0</v>
      </c>
      <c r="J31" s="108">
        <f t="shared" si="7"/>
        <v>0</v>
      </c>
      <c r="K31" s="108">
        <f t="shared" si="7"/>
        <v>0</v>
      </c>
      <c r="L31" s="109">
        <f>IF(D31=0,0,E31/D31)</f>
        <v>0</v>
      </c>
      <c r="M31" s="109">
        <f>IF(F31=0,0,G31/F31)</f>
        <v>0</v>
      </c>
      <c r="N31" s="110">
        <f>IF(H31=0,0,I31/H31)</f>
        <v>0</v>
      </c>
      <c r="O31" s="111">
        <f>IF(D31=0,0,(D31-K31)/D31)</f>
        <v>0</v>
      </c>
      <c r="P31" s="112" t="str">
        <f>IF(D31=0," ",(D31/(C32*12)))</f>
        <v> </v>
      </c>
      <c r="Q31" s="112" t="str">
        <f>IF(B31=0," ",(J31/D31))</f>
        <v> </v>
      </c>
    </row>
    <row r="32" spans="1:15" ht="12">
      <c r="A32" s="113"/>
      <c r="B32" s="114" t="s">
        <v>83</v>
      </c>
      <c r="C32" s="115">
        <f>COUNTA(B5:B30)</f>
        <v>0</v>
      </c>
      <c r="D32" s="116"/>
      <c r="E32" s="116"/>
      <c r="F32" s="116"/>
      <c r="G32" s="116"/>
      <c r="H32" s="116"/>
      <c r="I32" s="116"/>
      <c r="J32" s="116"/>
      <c r="K32" s="116"/>
      <c r="M32" s="113"/>
      <c r="N32" s="113"/>
      <c r="O32" s="116"/>
    </row>
    <row r="33" spans="1:15" ht="12">
      <c r="A33" s="113"/>
      <c r="D33" s="117"/>
      <c r="E33" s="117"/>
      <c r="F33" s="117"/>
      <c r="G33" s="117"/>
      <c r="H33" s="117"/>
      <c r="I33" s="117"/>
      <c r="J33" s="117"/>
      <c r="K33" s="117"/>
      <c r="L33" s="117"/>
      <c r="M33" s="117"/>
      <c r="N33" s="117"/>
      <c r="O33" s="117"/>
    </row>
  </sheetData>
  <sheetProtection password="911B" sheet="1" objects="1" scenarios="1"/>
  <mergeCells count="4">
    <mergeCell ref="D3:F3"/>
    <mergeCell ref="J2:M2"/>
    <mergeCell ref="A3:B3"/>
    <mergeCell ref="D2:F2"/>
  </mergeCells>
  <printOptions/>
  <pageMargins left="0.44" right="0.3" top="0.45" bottom="1" header="0.27" footer="0.4921259845"/>
  <pageSetup fitToHeight="1" fitToWidth="1" horizontalDpi="600" verticalDpi="600" orientation="portrait" paperSize="9" scale="7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3">
    <tabColor indexed="32"/>
    <pageSetUpPr fitToPage="1"/>
  </sheetPr>
  <dimension ref="A1:W37"/>
  <sheetViews>
    <sheetView showGridLines="0" zoomScale="75" zoomScaleNormal="75" workbookViewId="0" topLeftCell="A1">
      <selection activeCell="W1" sqref="W1"/>
    </sheetView>
  </sheetViews>
  <sheetFormatPr defaultColWidth="11.421875" defaultRowHeight="12.75"/>
  <cols>
    <col min="1" max="1" width="9.57421875" style="9" customWidth="1"/>
    <col min="2" max="22" width="7.00390625" style="9" customWidth="1"/>
    <col min="23" max="16384" width="11.421875" style="9" customWidth="1"/>
  </cols>
  <sheetData>
    <row r="1" spans="1:23" s="7" customFormat="1" ht="22.5" customHeight="1">
      <c r="A1" s="73" t="s">
        <v>94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5"/>
    </row>
    <row r="2" spans="1:22" s="7" customFormat="1" ht="9.75" customHeight="1" thickBot="1">
      <c r="A2" s="11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</row>
    <row r="3" spans="1:23" s="8" customFormat="1" ht="24.75" customHeight="1">
      <c r="A3" s="13" t="s">
        <v>31</v>
      </c>
      <c r="B3" s="196">
        <v>1</v>
      </c>
      <c r="C3" s="196"/>
      <c r="D3" s="196">
        <v>2</v>
      </c>
      <c r="E3" s="196"/>
      <c r="F3" s="196">
        <v>3</v>
      </c>
      <c r="G3" s="196"/>
      <c r="H3" s="196">
        <v>4</v>
      </c>
      <c r="I3" s="196"/>
      <c r="J3" s="196">
        <v>5</v>
      </c>
      <c r="K3" s="196"/>
      <c r="L3" s="196">
        <v>6</v>
      </c>
      <c r="M3" s="196"/>
      <c r="N3" s="196">
        <v>7</v>
      </c>
      <c r="O3" s="196"/>
      <c r="P3" s="196">
        <v>8</v>
      </c>
      <c r="Q3" s="196"/>
      <c r="R3" s="196">
        <v>9</v>
      </c>
      <c r="S3" s="196"/>
      <c r="T3" s="196">
        <v>10</v>
      </c>
      <c r="U3" s="196"/>
      <c r="V3" s="196"/>
      <c r="W3" s="29" t="s">
        <v>90</v>
      </c>
    </row>
    <row r="4" spans="1:23" s="10" customFormat="1" ht="24.75" customHeight="1" thickBot="1">
      <c r="A4" s="35">
        <v>1</v>
      </c>
      <c r="B4" s="36"/>
      <c r="C4" s="36" t="s">
        <v>42</v>
      </c>
      <c r="D4" s="36"/>
      <c r="E4" s="36" t="s">
        <v>42</v>
      </c>
      <c r="F4" s="36"/>
      <c r="G4" s="36" t="s">
        <v>42</v>
      </c>
      <c r="H4" s="36"/>
      <c r="I4" s="36" t="s">
        <v>42</v>
      </c>
      <c r="J4" s="36">
        <v>9</v>
      </c>
      <c r="K4" s="36" t="s">
        <v>43</v>
      </c>
      <c r="L4" s="36" t="s">
        <v>47</v>
      </c>
      <c r="M4" s="36" t="s">
        <v>44</v>
      </c>
      <c r="N4" s="36" t="s">
        <v>46</v>
      </c>
      <c r="O4" s="36" t="s">
        <v>43</v>
      </c>
      <c r="P4" s="36"/>
      <c r="Q4" s="36" t="s">
        <v>42</v>
      </c>
      <c r="R4" s="36"/>
      <c r="S4" s="36" t="s">
        <v>42</v>
      </c>
      <c r="T4" s="36" t="s">
        <v>46</v>
      </c>
      <c r="U4" s="36" t="s">
        <v>45</v>
      </c>
      <c r="V4" s="36"/>
      <c r="W4" s="37"/>
    </row>
    <row r="5" spans="1:23" s="8" customFormat="1" ht="4.5" customHeight="1" thickBot="1">
      <c r="A5" s="14"/>
      <c r="B5" s="197"/>
      <c r="C5" s="197"/>
      <c r="D5" s="197"/>
      <c r="E5" s="197"/>
      <c r="F5" s="197"/>
      <c r="G5" s="197"/>
      <c r="H5" s="197"/>
      <c r="I5" s="197"/>
      <c r="J5" s="197"/>
      <c r="K5" s="197"/>
      <c r="L5" s="197"/>
      <c r="M5" s="197"/>
      <c r="N5" s="197"/>
      <c r="O5" s="197"/>
      <c r="P5" s="197"/>
      <c r="Q5" s="197"/>
      <c r="R5" s="197"/>
      <c r="S5" s="197"/>
      <c r="T5" s="197"/>
      <c r="U5" s="197"/>
      <c r="V5" s="197"/>
      <c r="W5" s="28"/>
    </row>
    <row r="6" spans="1:23" s="8" customFormat="1" ht="41.25" customHeight="1" thickBot="1">
      <c r="A6" s="15" t="s">
        <v>37</v>
      </c>
      <c r="B6" s="16" t="s">
        <v>38</v>
      </c>
      <c r="C6" s="198">
        <v>10</v>
      </c>
      <c r="D6" s="199"/>
      <c r="E6" s="16" t="s">
        <v>79</v>
      </c>
      <c r="F6" s="198">
        <v>6</v>
      </c>
      <c r="G6" s="199"/>
      <c r="H6" s="16" t="s">
        <v>39</v>
      </c>
      <c r="I6" s="198">
        <v>4</v>
      </c>
      <c r="J6" s="199"/>
      <c r="K6" s="16" t="s">
        <v>40</v>
      </c>
      <c r="L6" s="198">
        <v>2</v>
      </c>
      <c r="M6" s="199"/>
      <c r="N6" s="16" t="s">
        <v>41</v>
      </c>
      <c r="O6" s="198">
        <v>3</v>
      </c>
      <c r="P6" s="199"/>
      <c r="Q6" s="16" t="s">
        <v>62</v>
      </c>
      <c r="R6" s="198">
        <v>3</v>
      </c>
      <c r="S6" s="198"/>
      <c r="T6" s="27" t="s">
        <v>89</v>
      </c>
      <c r="U6" s="30">
        <v>1</v>
      </c>
      <c r="V6" s="26" t="s">
        <v>88</v>
      </c>
      <c r="W6" s="31">
        <v>1</v>
      </c>
    </row>
    <row r="7" spans="1:22" s="7" customFormat="1" ht="9.75" customHeight="1" thickBot="1">
      <c r="A7" s="11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</row>
    <row r="8" spans="1:23" s="8" customFormat="1" ht="24.75" customHeight="1">
      <c r="A8" s="13" t="s">
        <v>31</v>
      </c>
      <c r="B8" s="196">
        <v>1</v>
      </c>
      <c r="C8" s="196"/>
      <c r="D8" s="196">
        <v>2</v>
      </c>
      <c r="E8" s="196"/>
      <c r="F8" s="196">
        <v>3</v>
      </c>
      <c r="G8" s="196"/>
      <c r="H8" s="196">
        <v>4</v>
      </c>
      <c r="I8" s="196"/>
      <c r="J8" s="196">
        <v>5</v>
      </c>
      <c r="K8" s="196"/>
      <c r="L8" s="196">
        <v>6</v>
      </c>
      <c r="M8" s="196"/>
      <c r="N8" s="196">
        <v>7</v>
      </c>
      <c r="O8" s="196"/>
      <c r="P8" s="196">
        <v>8</v>
      </c>
      <c r="Q8" s="196"/>
      <c r="R8" s="196">
        <v>9</v>
      </c>
      <c r="S8" s="196"/>
      <c r="T8" s="196">
        <v>10</v>
      </c>
      <c r="U8" s="196"/>
      <c r="V8" s="196"/>
      <c r="W8" s="29" t="s">
        <v>90</v>
      </c>
    </row>
    <row r="9" spans="1:23" s="10" customFormat="1" ht="24.75" customHeight="1" thickBot="1">
      <c r="A9" s="35" t="s">
        <v>44</v>
      </c>
      <c r="B9" s="36" t="s">
        <v>49</v>
      </c>
      <c r="C9" s="36" t="s">
        <v>43</v>
      </c>
      <c r="D9" s="36"/>
      <c r="E9" s="36" t="s">
        <v>42</v>
      </c>
      <c r="F9" s="36"/>
      <c r="G9" s="36" t="s">
        <v>42</v>
      </c>
      <c r="H9" s="36" t="s">
        <v>50</v>
      </c>
      <c r="I9" s="36" t="s">
        <v>51</v>
      </c>
      <c r="J9" s="36">
        <v>9</v>
      </c>
      <c r="K9" s="36" t="s">
        <v>43</v>
      </c>
      <c r="L9" s="36" t="s">
        <v>45</v>
      </c>
      <c r="M9" s="36" t="s">
        <v>45</v>
      </c>
      <c r="N9" s="36"/>
      <c r="O9" s="36" t="s">
        <v>42</v>
      </c>
      <c r="P9" s="36"/>
      <c r="Q9" s="36" t="s">
        <v>42</v>
      </c>
      <c r="R9" s="36" t="s">
        <v>50</v>
      </c>
      <c r="S9" s="36" t="s">
        <v>43</v>
      </c>
      <c r="T9" s="36" t="s">
        <v>42</v>
      </c>
      <c r="U9" s="36" t="s">
        <v>42</v>
      </c>
      <c r="V9" s="36" t="s">
        <v>50</v>
      </c>
      <c r="W9" s="37"/>
    </row>
    <row r="10" spans="1:23" s="8" customFormat="1" ht="4.5" customHeight="1" thickBot="1">
      <c r="A10" s="14"/>
      <c r="B10" s="197"/>
      <c r="C10" s="197"/>
      <c r="D10" s="197"/>
      <c r="E10" s="197"/>
      <c r="F10" s="197"/>
      <c r="G10" s="197"/>
      <c r="H10" s="197"/>
      <c r="I10" s="197"/>
      <c r="J10" s="197"/>
      <c r="K10" s="197"/>
      <c r="L10" s="197"/>
      <c r="M10" s="197"/>
      <c r="N10" s="197"/>
      <c r="O10" s="197"/>
      <c r="P10" s="197"/>
      <c r="Q10" s="197"/>
      <c r="R10" s="197"/>
      <c r="S10" s="197"/>
      <c r="T10" s="197"/>
      <c r="U10" s="197"/>
      <c r="V10" s="197"/>
      <c r="W10" s="28"/>
    </row>
    <row r="11" spans="1:23" s="8" customFormat="1" ht="41.25" customHeight="1" thickBot="1">
      <c r="A11" s="15" t="s">
        <v>37</v>
      </c>
      <c r="B11" s="16" t="s">
        <v>38</v>
      </c>
      <c r="C11" s="198">
        <v>12</v>
      </c>
      <c r="D11" s="199"/>
      <c r="E11" s="16" t="s">
        <v>79</v>
      </c>
      <c r="F11" s="198">
        <v>6</v>
      </c>
      <c r="G11" s="199"/>
      <c r="H11" s="16" t="s">
        <v>39</v>
      </c>
      <c r="I11" s="198">
        <v>5</v>
      </c>
      <c r="J11" s="199"/>
      <c r="K11" s="16" t="s">
        <v>40</v>
      </c>
      <c r="L11" s="198">
        <v>3</v>
      </c>
      <c r="M11" s="199"/>
      <c r="N11" s="16" t="s">
        <v>41</v>
      </c>
      <c r="O11" s="198">
        <v>1</v>
      </c>
      <c r="P11" s="199"/>
      <c r="Q11" s="16" t="s">
        <v>62</v>
      </c>
      <c r="R11" s="198">
        <v>1</v>
      </c>
      <c r="S11" s="198"/>
      <c r="T11" s="27" t="s">
        <v>89</v>
      </c>
      <c r="U11" s="30">
        <v>3</v>
      </c>
      <c r="V11" s="26" t="s">
        <v>88</v>
      </c>
      <c r="W11" s="31">
        <v>2</v>
      </c>
    </row>
    <row r="12" spans="1:22" s="7" customFormat="1" ht="9.75" customHeight="1" thickBot="1">
      <c r="A12" s="11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</row>
    <row r="13" spans="1:23" s="8" customFormat="1" ht="24.75" customHeight="1">
      <c r="A13" s="13" t="s">
        <v>31</v>
      </c>
      <c r="B13" s="196">
        <v>1</v>
      </c>
      <c r="C13" s="196"/>
      <c r="D13" s="196">
        <v>2</v>
      </c>
      <c r="E13" s="196"/>
      <c r="F13" s="196">
        <v>3</v>
      </c>
      <c r="G13" s="196"/>
      <c r="H13" s="196">
        <v>4</v>
      </c>
      <c r="I13" s="196"/>
      <c r="J13" s="196">
        <v>5</v>
      </c>
      <c r="K13" s="196"/>
      <c r="L13" s="196">
        <v>6</v>
      </c>
      <c r="M13" s="196"/>
      <c r="N13" s="196">
        <v>7</v>
      </c>
      <c r="O13" s="196"/>
      <c r="P13" s="196">
        <v>8</v>
      </c>
      <c r="Q13" s="196"/>
      <c r="R13" s="196">
        <v>9</v>
      </c>
      <c r="S13" s="196"/>
      <c r="T13" s="196">
        <v>10</v>
      </c>
      <c r="U13" s="196"/>
      <c r="V13" s="196"/>
      <c r="W13" s="29" t="s">
        <v>90</v>
      </c>
    </row>
    <row r="14" spans="1:23" s="10" customFormat="1" ht="24.75" customHeight="1" thickBot="1">
      <c r="A14" s="35" t="s">
        <v>48</v>
      </c>
      <c r="B14" s="36" t="s">
        <v>50</v>
      </c>
      <c r="C14" s="36" t="s">
        <v>43</v>
      </c>
      <c r="D14" s="36" t="s">
        <v>50</v>
      </c>
      <c r="E14" s="36" t="s">
        <v>43</v>
      </c>
      <c r="F14" s="36"/>
      <c r="G14" s="36" t="s">
        <v>42</v>
      </c>
      <c r="H14" s="36"/>
      <c r="I14" s="36" t="s">
        <v>42</v>
      </c>
      <c r="J14" s="36"/>
      <c r="K14" s="36" t="s">
        <v>42</v>
      </c>
      <c r="L14" s="36" t="s">
        <v>49</v>
      </c>
      <c r="M14" s="36" t="s">
        <v>51</v>
      </c>
      <c r="N14" s="36" t="s">
        <v>50</v>
      </c>
      <c r="O14" s="36" t="s">
        <v>43</v>
      </c>
      <c r="P14" s="36" t="s">
        <v>52</v>
      </c>
      <c r="Q14" s="36" t="s">
        <v>43</v>
      </c>
      <c r="R14" s="36"/>
      <c r="S14" s="36" t="s">
        <v>42</v>
      </c>
      <c r="T14" s="36" t="s">
        <v>50</v>
      </c>
      <c r="U14" s="36" t="s">
        <v>43</v>
      </c>
      <c r="V14" s="36" t="s">
        <v>47</v>
      </c>
      <c r="W14" s="37"/>
    </row>
    <row r="15" spans="1:23" s="8" customFormat="1" ht="4.5" customHeight="1" thickBot="1">
      <c r="A15" s="14"/>
      <c r="B15" s="197"/>
      <c r="C15" s="197"/>
      <c r="D15" s="197"/>
      <c r="E15" s="197"/>
      <c r="F15" s="197"/>
      <c r="G15" s="197"/>
      <c r="H15" s="197"/>
      <c r="I15" s="197"/>
      <c r="J15" s="197"/>
      <c r="K15" s="197"/>
      <c r="L15" s="197"/>
      <c r="M15" s="197"/>
      <c r="N15" s="197"/>
      <c r="O15" s="197"/>
      <c r="P15" s="197"/>
      <c r="Q15" s="197"/>
      <c r="R15" s="197"/>
      <c r="S15" s="197"/>
      <c r="T15" s="197"/>
      <c r="U15" s="197"/>
      <c r="V15" s="197"/>
      <c r="W15" s="28"/>
    </row>
    <row r="16" spans="1:23" s="8" customFormat="1" ht="41.25" customHeight="1" thickBot="1">
      <c r="A16" s="15" t="s">
        <v>37</v>
      </c>
      <c r="B16" s="16" t="s">
        <v>38</v>
      </c>
      <c r="C16" s="198">
        <v>11</v>
      </c>
      <c r="D16" s="199"/>
      <c r="E16" s="16" t="s">
        <v>79</v>
      </c>
      <c r="F16" s="198">
        <v>4</v>
      </c>
      <c r="G16" s="199"/>
      <c r="H16" s="16" t="s">
        <v>39</v>
      </c>
      <c r="I16" s="198">
        <v>6</v>
      </c>
      <c r="J16" s="199"/>
      <c r="K16" s="16" t="s">
        <v>40</v>
      </c>
      <c r="L16" s="198">
        <v>5</v>
      </c>
      <c r="M16" s="199"/>
      <c r="N16" s="16" t="s">
        <v>41</v>
      </c>
      <c r="O16" s="198">
        <v>0</v>
      </c>
      <c r="P16" s="199"/>
      <c r="Q16" s="16" t="s">
        <v>62</v>
      </c>
      <c r="R16" s="198">
        <v>2</v>
      </c>
      <c r="S16" s="198"/>
      <c r="T16" s="27" t="s">
        <v>89</v>
      </c>
      <c r="U16" s="30">
        <v>4</v>
      </c>
      <c r="V16" s="26" t="s">
        <v>88</v>
      </c>
      <c r="W16" s="31">
        <v>4</v>
      </c>
    </row>
    <row r="17" spans="1:22" s="7" customFormat="1" ht="9.75" customHeight="1" thickBot="1">
      <c r="A17" s="11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</row>
    <row r="18" spans="1:23" s="8" customFormat="1" ht="24.75" customHeight="1">
      <c r="A18" s="13" t="s">
        <v>31</v>
      </c>
      <c r="B18" s="196">
        <v>1</v>
      </c>
      <c r="C18" s="196"/>
      <c r="D18" s="196">
        <v>2</v>
      </c>
      <c r="E18" s="196"/>
      <c r="F18" s="196">
        <v>3</v>
      </c>
      <c r="G18" s="196"/>
      <c r="H18" s="196">
        <v>4</v>
      </c>
      <c r="I18" s="196"/>
      <c r="J18" s="196">
        <v>5</v>
      </c>
      <c r="K18" s="196"/>
      <c r="L18" s="196">
        <v>6</v>
      </c>
      <c r="M18" s="196"/>
      <c r="N18" s="196">
        <v>7</v>
      </c>
      <c r="O18" s="196"/>
      <c r="P18" s="196">
        <v>8</v>
      </c>
      <c r="Q18" s="196"/>
      <c r="R18" s="196">
        <v>9</v>
      </c>
      <c r="S18" s="196"/>
      <c r="T18" s="196">
        <v>10</v>
      </c>
      <c r="U18" s="196"/>
      <c r="V18" s="196"/>
      <c r="W18" s="29" t="s">
        <v>90</v>
      </c>
    </row>
    <row r="19" spans="1:23" s="10" customFormat="1" ht="24.75" customHeight="1" thickBot="1">
      <c r="A19" s="35" t="s">
        <v>45</v>
      </c>
      <c r="B19" s="36"/>
      <c r="C19" s="36" t="s">
        <v>42</v>
      </c>
      <c r="D19" s="36"/>
      <c r="E19" s="36" t="s">
        <v>42</v>
      </c>
      <c r="F19" s="36"/>
      <c r="G19" s="36" t="s">
        <v>42</v>
      </c>
      <c r="H19" s="36" t="s">
        <v>50</v>
      </c>
      <c r="I19" s="36" t="s">
        <v>43</v>
      </c>
      <c r="J19" s="36" t="s">
        <v>49</v>
      </c>
      <c r="K19" s="36" t="s">
        <v>53</v>
      </c>
      <c r="L19" s="36" t="s">
        <v>47</v>
      </c>
      <c r="M19" s="36" t="s">
        <v>51</v>
      </c>
      <c r="N19" s="36"/>
      <c r="O19" s="36" t="s">
        <v>42</v>
      </c>
      <c r="P19" s="36"/>
      <c r="Q19" s="36" t="s">
        <v>42</v>
      </c>
      <c r="R19" s="36"/>
      <c r="S19" s="36" t="s">
        <v>42</v>
      </c>
      <c r="T19" s="36" t="s">
        <v>42</v>
      </c>
      <c r="U19" s="36" t="s">
        <v>50</v>
      </c>
      <c r="V19" s="36" t="s">
        <v>43</v>
      </c>
      <c r="W19" s="37"/>
    </row>
    <row r="20" spans="1:23" s="8" customFormat="1" ht="4.5" customHeight="1" thickBot="1">
      <c r="A20" s="14"/>
      <c r="B20" s="197"/>
      <c r="C20" s="197"/>
      <c r="D20" s="197"/>
      <c r="E20" s="197"/>
      <c r="F20" s="197"/>
      <c r="G20" s="197"/>
      <c r="H20" s="197"/>
      <c r="I20" s="197"/>
      <c r="J20" s="197"/>
      <c r="K20" s="197"/>
      <c r="L20" s="197"/>
      <c r="M20" s="197"/>
      <c r="N20" s="197"/>
      <c r="O20" s="197"/>
      <c r="P20" s="197"/>
      <c r="Q20" s="197"/>
      <c r="R20" s="197"/>
      <c r="S20" s="197"/>
      <c r="T20" s="197"/>
      <c r="U20" s="197"/>
      <c r="V20" s="197"/>
      <c r="W20" s="28"/>
    </row>
    <row r="21" spans="1:23" s="8" customFormat="1" ht="41.25" customHeight="1" thickBot="1">
      <c r="A21" s="15" t="s">
        <v>37</v>
      </c>
      <c r="B21" s="16" t="s">
        <v>38</v>
      </c>
      <c r="C21" s="198">
        <v>11</v>
      </c>
      <c r="D21" s="199"/>
      <c r="E21" s="16" t="s">
        <v>79</v>
      </c>
      <c r="F21" s="198">
        <v>7</v>
      </c>
      <c r="G21" s="199"/>
      <c r="H21" s="16" t="s">
        <v>39</v>
      </c>
      <c r="I21" s="198">
        <v>4</v>
      </c>
      <c r="J21" s="199"/>
      <c r="K21" s="16" t="s">
        <v>40</v>
      </c>
      <c r="L21" s="198">
        <v>2</v>
      </c>
      <c r="M21" s="199"/>
      <c r="N21" s="16" t="s">
        <v>41</v>
      </c>
      <c r="O21" s="198">
        <v>1</v>
      </c>
      <c r="P21" s="199"/>
      <c r="Q21" s="16" t="s">
        <v>62</v>
      </c>
      <c r="R21" s="198">
        <v>0</v>
      </c>
      <c r="S21" s="198"/>
      <c r="T21" s="27" t="s">
        <v>89</v>
      </c>
      <c r="U21" s="30">
        <v>2</v>
      </c>
      <c r="V21" s="26" t="s">
        <v>88</v>
      </c>
      <c r="W21" s="31">
        <v>2</v>
      </c>
    </row>
    <row r="22" spans="1:22" ht="12.75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</row>
    <row r="23" spans="1:22" s="47" customFormat="1" ht="15.75">
      <c r="A23" s="51" t="s">
        <v>131</v>
      </c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</row>
    <row r="24" spans="1:22" ht="13.5" thickBot="1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</row>
    <row r="25" spans="1:23" ht="39.75" customHeight="1" thickBot="1">
      <c r="A25" s="32" t="s">
        <v>38</v>
      </c>
      <c r="B25" s="25">
        <f>C6+C11+C16+C21</f>
        <v>44</v>
      </c>
      <c r="C25" s="34"/>
      <c r="D25" s="26" t="s">
        <v>79</v>
      </c>
      <c r="E25" s="25">
        <f>F6+F11+F16+F21</f>
        <v>23</v>
      </c>
      <c r="F25" s="34"/>
      <c r="G25" s="26" t="s">
        <v>39</v>
      </c>
      <c r="H25" s="25">
        <f>I6+I11+I16+I21</f>
        <v>19</v>
      </c>
      <c r="I25" s="34"/>
      <c r="J25" s="26" t="s">
        <v>40</v>
      </c>
      <c r="K25" s="25">
        <f>L6+L11+L16+L21</f>
        <v>12</v>
      </c>
      <c r="L25" s="34"/>
      <c r="M25" s="26" t="s">
        <v>41</v>
      </c>
      <c r="N25" s="25">
        <f>O6+O11+O16+O21</f>
        <v>5</v>
      </c>
      <c r="O25" s="34"/>
      <c r="P25" s="26" t="s">
        <v>62</v>
      </c>
      <c r="Q25" s="25">
        <f>R6+R11+R16+R21</f>
        <v>6</v>
      </c>
      <c r="R25" s="34"/>
      <c r="S25" s="27" t="s">
        <v>89</v>
      </c>
      <c r="T25" s="25">
        <f>U6+U11+U16+U21</f>
        <v>10</v>
      </c>
      <c r="U25" s="18"/>
      <c r="V25" s="26" t="s">
        <v>88</v>
      </c>
      <c r="W25" s="33">
        <f>W6+W11+W16+W21</f>
        <v>9</v>
      </c>
    </row>
    <row r="26" spans="1:22" ht="12.75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</row>
    <row r="27" spans="1:22" s="7" customFormat="1" ht="24.75" customHeight="1">
      <c r="A27" s="12"/>
      <c r="B27" s="12"/>
      <c r="C27" s="12"/>
      <c r="D27" s="12"/>
      <c r="E27" s="52" t="s">
        <v>54</v>
      </c>
      <c r="F27" s="53"/>
      <c r="G27" s="53"/>
      <c r="H27" s="53"/>
      <c r="I27" s="53"/>
      <c r="J27" s="53"/>
      <c r="K27" s="53" t="s">
        <v>91</v>
      </c>
      <c r="L27" s="53"/>
      <c r="M27" s="53"/>
      <c r="N27" s="53"/>
      <c r="O27" s="53"/>
      <c r="P27" s="53"/>
      <c r="Q27" s="53"/>
      <c r="R27" s="53"/>
      <c r="S27" s="53"/>
      <c r="T27" s="54">
        <f>E25/B25</f>
        <v>0.5227272727272727</v>
      </c>
      <c r="U27" s="12"/>
      <c r="V27" s="12"/>
    </row>
    <row r="28" spans="1:22" s="7" customFormat="1" ht="12" customHeight="1">
      <c r="A28" s="12"/>
      <c r="B28" s="12"/>
      <c r="C28" s="12"/>
      <c r="D28" s="12"/>
      <c r="E28" s="55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7"/>
      <c r="U28" s="12"/>
      <c r="V28" s="12"/>
    </row>
    <row r="29" spans="1:22" s="7" customFormat="1" ht="24.75" customHeight="1">
      <c r="A29" s="12"/>
      <c r="B29" s="12"/>
      <c r="C29" s="12"/>
      <c r="D29" s="12"/>
      <c r="E29" s="55" t="s">
        <v>60</v>
      </c>
      <c r="F29" s="56"/>
      <c r="G29" s="56"/>
      <c r="H29" s="56"/>
      <c r="I29" s="56"/>
      <c r="J29" s="56"/>
      <c r="K29" s="56" t="s">
        <v>56</v>
      </c>
      <c r="L29" s="56"/>
      <c r="M29" s="56"/>
      <c r="N29" s="56"/>
      <c r="O29" s="56"/>
      <c r="P29" s="56"/>
      <c r="Q29" s="56"/>
      <c r="R29" s="56"/>
      <c r="S29" s="56"/>
      <c r="T29" s="58">
        <f>K25/H25</f>
        <v>0.631578947368421</v>
      </c>
      <c r="U29" s="12"/>
      <c r="V29" s="12"/>
    </row>
    <row r="30" spans="1:22" s="7" customFormat="1" ht="9.75" customHeight="1">
      <c r="A30" s="12"/>
      <c r="B30" s="12"/>
      <c r="C30" s="12"/>
      <c r="D30" s="12"/>
      <c r="E30" s="55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7"/>
      <c r="U30" s="12"/>
      <c r="V30" s="12"/>
    </row>
    <row r="31" spans="1:22" s="7" customFormat="1" ht="24.75" customHeight="1">
      <c r="A31" s="12"/>
      <c r="B31" s="12"/>
      <c r="C31" s="12"/>
      <c r="D31" s="12"/>
      <c r="E31" s="55" t="s">
        <v>55</v>
      </c>
      <c r="F31" s="56"/>
      <c r="G31" s="56"/>
      <c r="H31" s="56"/>
      <c r="I31" s="56"/>
      <c r="J31" s="56"/>
      <c r="K31" s="56" t="s">
        <v>61</v>
      </c>
      <c r="L31" s="56"/>
      <c r="M31" s="56"/>
      <c r="N31" s="56"/>
      <c r="O31" s="56"/>
      <c r="P31" s="56"/>
      <c r="Q31" s="56"/>
      <c r="R31" s="56"/>
      <c r="S31" s="56"/>
      <c r="T31" s="58">
        <f>(B25-Q25)/B25</f>
        <v>0.8636363636363636</v>
      </c>
      <c r="U31" s="12"/>
      <c r="V31" s="12"/>
    </row>
    <row r="32" spans="5:20" ht="12.75"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1"/>
    </row>
    <row r="33" spans="5:20" ht="25.5" customHeight="1">
      <c r="E33" s="62" t="s">
        <v>93</v>
      </c>
      <c r="F33" s="60"/>
      <c r="G33" s="60"/>
      <c r="H33" s="60"/>
      <c r="I33" s="60"/>
      <c r="J33" s="60"/>
      <c r="K33" s="63" t="s">
        <v>92</v>
      </c>
      <c r="L33" s="60"/>
      <c r="M33" s="60"/>
      <c r="N33" s="60"/>
      <c r="O33" s="60"/>
      <c r="P33" s="60"/>
      <c r="Q33" s="60"/>
      <c r="R33" s="60"/>
      <c r="S33" s="60"/>
      <c r="T33" s="64">
        <f>W25/T25</f>
        <v>0.9</v>
      </c>
    </row>
    <row r="34" spans="5:20" ht="12.75"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5"/>
    </row>
    <row r="35" spans="5:20" s="47" customFormat="1" ht="15.75">
      <c r="E35" s="66" t="s">
        <v>127</v>
      </c>
      <c r="F35" s="67"/>
      <c r="G35" s="67"/>
      <c r="H35" s="67"/>
      <c r="I35" s="67"/>
      <c r="J35" s="67"/>
      <c r="K35" s="67" t="s">
        <v>128</v>
      </c>
      <c r="L35" s="67"/>
      <c r="M35" s="67"/>
      <c r="N35" s="67"/>
      <c r="O35" s="67"/>
      <c r="P35" s="67"/>
      <c r="Q35" s="67"/>
      <c r="R35" s="67"/>
      <c r="S35" s="67"/>
      <c r="T35" s="68">
        <f>N25/B25</f>
        <v>0.11363636363636363</v>
      </c>
    </row>
    <row r="36" spans="5:20" s="47" customFormat="1" ht="15.75">
      <c r="E36" s="66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9"/>
    </row>
    <row r="37" spans="5:20" s="47" customFormat="1" ht="15.75">
      <c r="E37" s="70" t="s">
        <v>123</v>
      </c>
      <c r="F37" s="71"/>
      <c r="G37" s="71"/>
      <c r="H37" s="71"/>
      <c r="I37" s="71"/>
      <c r="J37" s="71"/>
      <c r="K37" s="71" t="s">
        <v>129</v>
      </c>
      <c r="L37" s="71"/>
      <c r="M37" s="71"/>
      <c r="N37" s="71"/>
      <c r="O37" s="71"/>
      <c r="P37" s="71"/>
      <c r="Q37" s="71"/>
      <c r="R37" s="71"/>
      <c r="S37" s="71"/>
      <c r="T37" s="72">
        <f>B25/(48)</f>
        <v>0.9166666666666666</v>
      </c>
    </row>
  </sheetData>
  <sheetProtection password="911B" sheet="1" objects="1" scenarios="1"/>
  <mergeCells count="104"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T3:V3"/>
    <mergeCell ref="C6:D6"/>
    <mergeCell ref="F6:G6"/>
    <mergeCell ref="I6:J6"/>
    <mergeCell ref="L6:M6"/>
    <mergeCell ref="O6:P6"/>
    <mergeCell ref="R6:S6"/>
    <mergeCell ref="R5:S5"/>
    <mergeCell ref="T5:V5"/>
    <mergeCell ref="J5:K5"/>
    <mergeCell ref="L5:M5"/>
    <mergeCell ref="N5:O5"/>
    <mergeCell ref="P5:Q5"/>
    <mergeCell ref="B5:C5"/>
    <mergeCell ref="D5:E5"/>
    <mergeCell ref="F5:G5"/>
    <mergeCell ref="H5:I5"/>
    <mergeCell ref="O21:P21"/>
    <mergeCell ref="R21:S21"/>
    <mergeCell ref="C21:D21"/>
    <mergeCell ref="F21:G21"/>
    <mergeCell ref="I21:J21"/>
    <mergeCell ref="L21:M21"/>
    <mergeCell ref="P20:Q20"/>
    <mergeCell ref="R20:S20"/>
    <mergeCell ref="T20:V20"/>
    <mergeCell ref="R18:S18"/>
    <mergeCell ref="T18:V18"/>
    <mergeCell ref="P18:Q18"/>
    <mergeCell ref="B20:C20"/>
    <mergeCell ref="D20:E20"/>
    <mergeCell ref="F20:G20"/>
    <mergeCell ref="H20:I20"/>
    <mergeCell ref="L20:M20"/>
    <mergeCell ref="N20:O20"/>
    <mergeCell ref="J18:K18"/>
    <mergeCell ref="L18:M18"/>
    <mergeCell ref="N18:O18"/>
    <mergeCell ref="J20:K20"/>
    <mergeCell ref="B18:C18"/>
    <mergeCell ref="D18:E18"/>
    <mergeCell ref="F18:G18"/>
    <mergeCell ref="H18:I18"/>
    <mergeCell ref="P15:Q15"/>
    <mergeCell ref="R15:S15"/>
    <mergeCell ref="T15:V15"/>
    <mergeCell ref="C16:D16"/>
    <mergeCell ref="F16:G16"/>
    <mergeCell ref="I16:J16"/>
    <mergeCell ref="L16:M16"/>
    <mergeCell ref="O16:P16"/>
    <mergeCell ref="R16:S16"/>
    <mergeCell ref="R13:S13"/>
    <mergeCell ref="T13:V13"/>
    <mergeCell ref="B15:C15"/>
    <mergeCell ref="D15:E15"/>
    <mergeCell ref="F15:G15"/>
    <mergeCell ref="H15:I15"/>
    <mergeCell ref="J15:K15"/>
    <mergeCell ref="L15:M15"/>
    <mergeCell ref="N15:O15"/>
    <mergeCell ref="J13:K13"/>
    <mergeCell ref="L13:M13"/>
    <mergeCell ref="N13:O13"/>
    <mergeCell ref="P13:Q13"/>
    <mergeCell ref="B13:C13"/>
    <mergeCell ref="D13:E13"/>
    <mergeCell ref="F13:G13"/>
    <mergeCell ref="H13:I13"/>
    <mergeCell ref="P10:Q10"/>
    <mergeCell ref="R10:S10"/>
    <mergeCell ref="T10:V10"/>
    <mergeCell ref="C11:D11"/>
    <mergeCell ref="F11:G11"/>
    <mergeCell ref="I11:J11"/>
    <mergeCell ref="L11:M11"/>
    <mergeCell ref="O11:P11"/>
    <mergeCell ref="R11:S11"/>
    <mergeCell ref="R8:S8"/>
    <mergeCell ref="T8:V8"/>
    <mergeCell ref="B10:C10"/>
    <mergeCell ref="D10:E10"/>
    <mergeCell ref="F10:G10"/>
    <mergeCell ref="H10:I10"/>
    <mergeCell ref="J10:K10"/>
    <mergeCell ref="L10:M10"/>
    <mergeCell ref="N10:O10"/>
    <mergeCell ref="J8:K8"/>
    <mergeCell ref="L8:M8"/>
    <mergeCell ref="N8:O8"/>
    <mergeCell ref="P8:Q8"/>
    <mergeCell ref="B8:C8"/>
    <mergeCell ref="D8:E8"/>
    <mergeCell ref="F8:G8"/>
    <mergeCell ref="H8:I8"/>
  </mergeCells>
  <printOptions/>
  <pageMargins left="0.68" right="0.75" top="0.35" bottom="0.33" header="0.24" footer="0.27"/>
  <pageSetup fitToHeight="1" fitToWidth="1" horizontalDpi="600" verticalDpi="600" orientation="landscape" paperSize="9" scale="7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4">
    <tabColor indexed="32"/>
  </sheetPr>
  <dimension ref="A1:AY7"/>
  <sheetViews>
    <sheetView showGridLines="0" workbookViewId="0" topLeftCell="A1">
      <selection activeCell="A4" sqref="A4"/>
    </sheetView>
  </sheetViews>
  <sheetFormatPr defaultColWidth="11.421875" defaultRowHeight="12.75"/>
  <cols>
    <col min="2" max="2" width="13.57421875" style="0" customWidth="1"/>
    <col min="26" max="37" width="7.57421875" style="0" customWidth="1"/>
    <col min="39" max="39" width="6.57421875" style="0" customWidth="1"/>
    <col min="40" max="40" width="6.28125" style="0" customWidth="1"/>
    <col min="41" max="51" width="8.28125" style="0" customWidth="1"/>
  </cols>
  <sheetData>
    <row r="1" spans="1:51" ht="12.75">
      <c r="A1" s="24" t="s">
        <v>122</v>
      </c>
      <c r="B1" s="19" t="s">
        <v>64</v>
      </c>
      <c r="C1" s="19" t="s">
        <v>65</v>
      </c>
      <c r="D1" s="19" t="s">
        <v>66</v>
      </c>
      <c r="E1" s="19" t="s">
        <v>63</v>
      </c>
      <c r="F1" s="19" t="s">
        <v>67</v>
      </c>
      <c r="G1" s="19" t="s">
        <v>125</v>
      </c>
      <c r="H1" s="19" t="s">
        <v>68</v>
      </c>
      <c r="I1" s="19" t="s">
        <v>4</v>
      </c>
      <c r="J1" s="19" t="s">
        <v>69</v>
      </c>
      <c r="K1" s="19" t="s">
        <v>70</v>
      </c>
      <c r="L1" s="19" t="s">
        <v>71</v>
      </c>
      <c r="M1" s="19" t="s">
        <v>72</v>
      </c>
      <c r="N1" s="19" t="s">
        <v>73</v>
      </c>
      <c r="O1" s="19" t="s">
        <v>74</v>
      </c>
      <c r="P1" s="19" t="s">
        <v>126</v>
      </c>
      <c r="Q1" s="19" t="s">
        <v>75</v>
      </c>
      <c r="R1" s="19" t="s">
        <v>76</v>
      </c>
      <c r="S1" s="19" t="s">
        <v>79</v>
      </c>
      <c r="T1" s="19" t="s">
        <v>77</v>
      </c>
      <c r="U1" s="19" t="s">
        <v>78</v>
      </c>
      <c r="V1" s="19" t="s">
        <v>80</v>
      </c>
      <c r="W1" s="19" t="s">
        <v>81</v>
      </c>
      <c r="X1" s="19" t="s">
        <v>22</v>
      </c>
      <c r="Y1" s="19" t="s">
        <v>82</v>
      </c>
      <c r="Z1" s="39" t="s">
        <v>95</v>
      </c>
      <c r="AA1" s="39" t="s">
        <v>96</v>
      </c>
      <c r="AB1" s="39" t="s">
        <v>97</v>
      </c>
      <c r="AC1" s="39" t="s">
        <v>98</v>
      </c>
      <c r="AD1" s="39" t="s">
        <v>99</v>
      </c>
      <c r="AE1" s="39" t="s">
        <v>100</v>
      </c>
      <c r="AF1" s="39" t="s">
        <v>101</v>
      </c>
      <c r="AG1" s="39" t="s">
        <v>102</v>
      </c>
      <c r="AH1" s="39" t="s">
        <v>103</v>
      </c>
      <c r="AI1" s="39" t="s">
        <v>104</v>
      </c>
      <c r="AJ1" s="39" t="s">
        <v>105</v>
      </c>
      <c r="AK1" s="39" t="s">
        <v>106</v>
      </c>
      <c r="AL1" s="39" t="s">
        <v>107</v>
      </c>
      <c r="AM1" s="39" t="s">
        <v>108</v>
      </c>
      <c r="AN1" s="39" t="s">
        <v>109</v>
      </c>
      <c r="AO1" s="39" t="s">
        <v>110</v>
      </c>
      <c r="AP1" s="39" t="s">
        <v>111</v>
      </c>
      <c r="AQ1" s="39" t="s">
        <v>112</v>
      </c>
      <c r="AR1" s="39" t="s">
        <v>113</v>
      </c>
      <c r="AS1" s="39" t="s">
        <v>114</v>
      </c>
      <c r="AT1" s="39" t="s">
        <v>115</v>
      </c>
      <c r="AU1" s="39" t="s">
        <v>116</v>
      </c>
      <c r="AV1" s="39" t="s">
        <v>117</v>
      </c>
      <c r="AW1" s="39" t="s">
        <v>118</v>
      </c>
      <c r="AX1" s="39" t="s">
        <v>119</v>
      </c>
      <c r="AY1" s="39" t="s">
        <v>120</v>
      </c>
    </row>
    <row r="2" spans="1:51" ht="12.75">
      <c r="A2" s="40">
        <f>NOM</f>
        <v>0</v>
      </c>
      <c r="B2" s="20">
        <f>IF(DATE=0,1,DATE)</f>
        <v>1</v>
      </c>
      <c r="C2" s="21">
        <f>COMPETITION</f>
        <v>0</v>
      </c>
      <c r="D2" s="21">
        <f>BOWLING</f>
        <v>0</v>
      </c>
      <c r="E2" s="21" t="str">
        <f>IF(Bilan!J7="O","OUI",IF(Bilan!J7="OUI","OUI","NON"))</f>
        <v>NON</v>
      </c>
      <c r="F2" s="21">
        <f>OBJECTIF</f>
        <v>0</v>
      </c>
      <c r="G2" s="21">
        <f>Bilan!D15</f>
        <v>0</v>
      </c>
      <c r="H2" s="21">
        <f>HUILE</f>
        <v>0</v>
      </c>
      <c r="I2" s="21">
        <f>RESULTAT</f>
        <v>0</v>
      </c>
      <c r="J2" s="21" t="str">
        <f>IF(Bilan!D22=0,"RAS",Bilan!D22)</f>
        <v>RAS</v>
      </c>
      <c r="K2" s="21" t="str">
        <f>IF(Bilan!D25=0,"RAS",Bilan!D25)</f>
        <v>RAS</v>
      </c>
      <c r="L2" s="21" t="str">
        <f>IF(Bilan!D28=0,"RAS",Bilan!D28)</f>
        <v>RAS</v>
      </c>
      <c r="M2" s="21" t="str">
        <f>IF(Bilan!D31=0,"RAS",Bilan!D31)</f>
        <v>RAS</v>
      </c>
      <c r="N2" s="21" t="str">
        <f>IF(Bilan!D34=0,"RAS",Bilan!D34)</f>
        <v>RAS</v>
      </c>
      <c r="O2" s="21" t="str">
        <f>IF(Bilan!D37=0,"RAS",Bilan!D37)</f>
        <v>RAS</v>
      </c>
      <c r="P2" s="46">
        <f>Scores!B31</f>
        <v>0</v>
      </c>
      <c r="Q2" s="22">
        <f>Scores!C32</f>
        <v>0</v>
      </c>
      <c r="R2" s="22">
        <f>Scores!D31</f>
        <v>0</v>
      </c>
      <c r="S2" s="22">
        <f>Scores!E31</f>
        <v>0</v>
      </c>
      <c r="T2" s="22">
        <f>Scores!F31</f>
        <v>0</v>
      </c>
      <c r="U2" s="22">
        <f>Scores!G31</f>
        <v>0</v>
      </c>
      <c r="V2" s="22">
        <f>Scores!H31</f>
        <v>0</v>
      </c>
      <c r="W2" s="22">
        <f>Scores!I31</f>
        <v>0</v>
      </c>
      <c r="X2" s="23">
        <f>Scores!J31</f>
        <v>0</v>
      </c>
      <c r="Y2" s="23">
        <f>Scores!K31</f>
        <v>0</v>
      </c>
      <c r="Z2" s="38">
        <f>Scores!B5</f>
        <v>0</v>
      </c>
      <c r="AA2" s="38">
        <f>Scores!B6</f>
        <v>0</v>
      </c>
      <c r="AB2" s="38">
        <f>Scores!B7</f>
        <v>0</v>
      </c>
      <c r="AC2" s="38">
        <f>Scores!B8</f>
        <v>0</v>
      </c>
      <c r="AD2" s="38">
        <f>Scores!B9</f>
        <v>0</v>
      </c>
      <c r="AE2" s="38">
        <f>Scores!B10</f>
        <v>0</v>
      </c>
      <c r="AF2" s="38">
        <f>Scores!B11</f>
        <v>0</v>
      </c>
      <c r="AG2" s="38">
        <f>Scores!B12</f>
        <v>0</v>
      </c>
      <c r="AH2" s="38">
        <f>Scores!B13</f>
        <v>0</v>
      </c>
      <c r="AI2" s="38">
        <f>Scores!B14</f>
        <v>0</v>
      </c>
      <c r="AJ2" s="38">
        <f>Scores!B15</f>
        <v>0</v>
      </c>
      <c r="AK2" s="38">
        <f>Scores!B16</f>
        <v>0</v>
      </c>
      <c r="AL2" s="38">
        <f>Scores!B17</f>
        <v>0</v>
      </c>
      <c r="AM2" s="38">
        <f>Scores!B18</f>
        <v>0</v>
      </c>
      <c r="AN2" s="38">
        <f>Scores!B19</f>
        <v>0</v>
      </c>
      <c r="AO2" s="38">
        <f>Scores!B20</f>
        <v>0</v>
      </c>
      <c r="AP2" s="38">
        <f>Scores!B21</f>
        <v>0</v>
      </c>
      <c r="AQ2" s="38">
        <f>Scores!B22</f>
        <v>0</v>
      </c>
      <c r="AR2" s="38">
        <f>Scores!B23</f>
        <v>0</v>
      </c>
      <c r="AS2" s="38">
        <f>Scores!B24</f>
        <v>0</v>
      </c>
      <c r="AT2" s="38">
        <f>Scores!B25</f>
        <v>0</v>
      </c>
      <c r="AU2" s="38">
        <f>Scores!B26</f>
        <v>0</v>
      </c>
      <c r="AV2" s="38">
        <f>Scores!B27</f>
        <v>0</v>
      </c>
      <c r="AW2" s="38">
        <f>Scores!B28</f>
        <v>0</v>
      </c>
      <c r="AX2" s="38">
        <f>Scores!B29</f>
        <v>0</v>
      </c>
      <c r="AY2" s="38">
        <f>Scores!B30</f>
        <v>0</v>
      </c>
    </row>
    <row r="5" ht="25.5" customHeight="1"/>
    <row r="6" spans="1:17" ht="12.75">
      <c r="A6" s="24" t="s">
        <v>122</v>
      </c>
      <c r="B6" s="19" t="s">
        <v>64</v>
      </c>
      <c r="C6" s="19" t="s">
        <v>65</v>
      </c>
      <c r="D6" s="19" t="s">
        <v>66</v>
      </c>
      <c r="E6" s="24" t="s">
        <v>121</v>
      </c>
      <c r="F6" s="24" t="s">
        <v>32</v>
      </c>
      <c r="G6" s="19" t="s">
        <v>76</v>
      </c>
      <c r="H6" s="19" t="s">
        <v>79</v>
      </c>
      <c r="I6" s="19" t="s">
        <v>77</v>
      </c>
      <c r="J6" s="19" t="s">
        <v>78</v>
      </c>
      <c r="K6" s="19" t="s">
        <v>80</v>
      </c>
      <c r="L6" s="19" t="s">
        <v>81</v>
      </c>
      <c r="M6" s="19" t="s">
        <v>22</v>
      </c>
      <c r="N6" s="19" t="s">
        <v>82</v>
      </c>
      <c r="O6" s="200"/>
      <c r="P6" s="201"/>
      <c r="Q6" s="202"/>
    </row>
    <row r="7" spans="1:17" s="43" customFormat="1" ht="12.75">
      <c r="A7" s="40">
        <f>NOM</f>
        <v>0</v>
      </c>
      <c r="B7" s="20">
        <f>IF(DATE=0,1,DATE)</f>
        <v>1</v>
      </c>
      <c r="C7" s="21">
        <f>COMPETITION</f>
        <v>0</v>
      </c>
      <c r="D7" s="21">
        <f>BOWLING</f>
        <v>0</v>
      </c>
      <c r="E7" s="41">
        <f>Scores!C32</f>
        <v>0</v>
      </c>
      <c r="F7" s="42">
        <f>Scores!B31</f>
        <v>0</v>
      </c>
      <c r="G7" s="22">
        <f>Scores!D31</f>
        <v>0</v>
      </c>
      <c r="H7" s="22">
        <f>Scores!E31</f>
        <v>0</v>
      </c>
      <c r="I7" s="22">
        <f>Scores!F31</f>
        <v>0</v>
      </c>
      <c r="J7" s="22">
        <f>Scores!G31</f>
        <v>0</v>
      </c>
      <c r="K7" s="22">
        <f>Scores!H31</f>
        <v>0</v>
      </c>
      <c r="L7" s="22">
        <f>Scores!I31</f>
        <v>0</v>
      </c>
      <c r="M7" s="41">
        <f>Scores!J31</f>
        <v>0</v>
      </c>
      <c r="N7" s="41">
        <f>Scores!K31</f>
        <v>0</v>
      </c>
      <c r="O7" s="45"/>
      <c r="Q7" s="44"/>
    </row>
  </sheetData>
  <sheetProtection password="911B" sheet="1" objects="1" scenarios="1"/>
  <printOptions/>
  <pageMargins left="0.75" right="0.75" top="1" bottom="1" header="0.4921259845" footer="0.4921259845"/>
  <pageSetup horizontalDpi="600" verticalDpi="6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Entraîneur National Jeune</Manager>
  <Company>FFBSQ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Bilan Compétition</dc:title>
  <dc:subject/>
  <dc:creator>Patrick HUNTER</dc:creator>
  <cp:keywords/>
  <dc:description/>
  <cp:lastModifiedBy>FRANCOISE</cp:lastModifiedBy>
  <cp:lastPrinted>2006-07-04T15:43:02Z</cp:lastPrinted>
  <dcterms:created xsi:type="dcterms:W3CDTF">2005-11-22T12:52:43Z</dcterms:created>
  <dcterms:modified xsi:type="dcterms:W3CDTF">2006-07-05T16:08:28Z</dcterms:modified>
  <cp:category/>
  <cp:version/>
  <cp:contentType/>
  <cp:contentStatus/>
</cp:coreProperties>
</file>